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<sst xmlns="http://schemas.openxmlformats.org/spreadsheetml/2006/main" count="401" uniqueCount="285">
  <si>
    <t>10000</t>
  </si>
  <si>
    <t>Державне управління</t>
  </si>
  <si>
    <t>10116</t>
  </si>
  <si>
    <t>Органи місцевого самоврядування</t>
  </si>
  <si>
    <t>70000</t>
  </si>
  <si>
    <t>Освіта</t>
  </si>
  <si>
    <t>70201</t>
  </si>
  <si>
    <t>Загальноосвітні школи (в т. ч. школа-дитячий садок, інтернат при школі), спеціалізовані школи, ліцеї, гімназії, колегіуми</t>
  </si>
  <si>
    <t>70303</t>
  </si>
  <si>
    <t>Дитячі будинки (в т. ч. сімейного типу, прийомні сім`ї)</t>
  </si>
  <si>
    <t>70401</t>
  </si>
  <si>
    <t>Позашкільні заклади освіти, заходи із позашкільної роботи з дітьми</t>
  </si>
  <si>
    <t>70702</t>
  </si>
  <si>
    <t>Інші заклади і заходи післядипломної освіти</t>
  </si>
  <si>
    <t>70802</t>
  </si>
  <si>
    <t>Методична робота, інші заходи у сфері народної освіти</t>
  </si>
  <si>
    <t>70804</t>
  </si>
  <si>
    <t>Централізовані бухгалтерії обласних, міських, районних відділів освіти</t>
  </si>
  <si>
    <t>70805</t>
  </si>
  <si>
    <t>Групи централізованого господарського обслуговування</t>
  </si>
  <si>
    <t>70806</t>
  </si>
  <si>
    <t>Інші заклади освіти</t>
  </si>
  <si>
    <t>70807</t>
  </si>
  <si>
    <t>Інші освітні програми</t>
  </si>
  <si>
    <t>70808</t>
  </si>
  <si>
    <t>Допомога дітям-сиротам та дітям, позбавленим батьківського піклування, яким виповнюється 18 років</t>
  </si>
  <si>
    <t>80000</t>
  </si>
  <si>
    <t>Охорона здоров`я</t>
  </si>
  <si>
    <t>80101</t>
  </si>
  <si>
    <t>Лікарні</t>
  </si>
  <si>
    <t>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</si>
  <si>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</si>
  <si>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80600</t>
  </si>
  <si>
    <t>Фельдшерсько-акушерські пункти</t>
  </si>
  <si>
    <t>81002</t>
  </si>
  <si>
    <t>Інші заходи по охороні здоров`я</t>
  </si>
  <si>
    <t>90000</t>
  </si>
  <si>
    <t>Соціальний захист та соціальне забезпечення</t>
  </si>
  <si>
    <t>90201</t>
  </si>
  <si>
    <t>90202</t>
  </si>
  <si>
    <t>90203</t>
  </si>
  <si>
    <t>90204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</si>
  <si>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</si>
  <si>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</si>
  <si>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</si>
  <si>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</si>
  <si>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</si>
  <si>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</si>
  <si>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</si>
  <si>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90210</t>
  </si>
  <si>
    <t>90211</t>
  </si>
  <si>
    <t>90212</t>
  </si>
  <si>
    <t>Пільги на медичне обслуговування громадянам, які постраждали внаслідок Чорнобильської катастрофи</t>
  </si>
  <si>
    <t>90214</t>
  </si>
  <si>
    <t>Пільги окремим категоріям громадян з послуг зв`язку</t>
  </si>
  <si>
    <t>90215</t>
  </si>
  <si>
    <t>Пільги багатодітним сім`ям на житлово-комунальні послуги</t>
  </si>
  <si>
    <t>90216</t>
  </si>
  <si>
    <t>Пільги багатодітним сім`ям на придбання твердого палива та скрапленого газу</t>
  </si>
  <si>
    <t>90302</t>
  </si>
  <si>
    <t>Допомога у зв`язку з вагітністю і пологами</t>
  </si>
  <si>
    <t>90303</t>
  </si>
  <si>
    <t>Допомога на догляд за дитиною віком до 3 років</t>
  </si>
  <si>
    <t>90304</t>
  </si>
  <si>
    <t>Допомога при народженні дитини</t>
  </si>
  <si>
    <t>90305</t>
  </si>
  <si>
    <t>Допомога на дітей, над якими встановлено опіку чи піклування</t>
  </si>
  <si>
    <t>90306</t>
  </si>
  <si>
    <t>Допомога на дітей одиноким матерям</t>
  </si>
  <si>
    <t>90307</t>
  </si>
  <si>
    <t>Тимчасова державна допомога дітям</t>
  </si>
  <si>
    <t>90308</t>
  </si>
  <si>
    <t>Допомога при усиновленні дитини</t>
  </si>
  <si>
    <t>90401</t>
  </si>
  <si>
    <t>Державна соціальна допомога малозабезпеченим сім`ям</t>
  </si>
  <si>
    <t>90405</t>
  </si>
  <si>
    <t>Субсидії населенню для відшкодування витрат на оплату житлово-комунальних послуг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</si>
  <si>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</si>
  <si>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</si>
  <si>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90412</t>
  </si>
  <si>
    <t>Інші видатки на соціальний захист населення</t>
  </si>
  <si>
    <t>90413</t>
  </si>
  <si>
    <t>Допомога на догляд за інвалідом I чи II групи внаслідок психічного розладу</t>
  </si>
  <si>
    <t>90417</t>
  </si>
  <si>
    <t>Витрати на поховання учасників бойових дій та інвалідів війни</t>
  </si>
  <si>
    <t>91101</t>
  </si>
  <si>
    <t>Утримання центрів соціальних служб для сім`ї, дітей та молоді</t>
  </si>
  <si>
    <t>91102</t>
  </si>
  <si>
    <t>Програми і заходи центрів соціальних служб для сім`ї, дітей та молоді</t>
  </si>
  <si>
    <t>91103</t>
  </si>
  <si>
    <t>Соціальні програми і заходи державних органів у справах молоді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</si>
  <si>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</si>
  <si>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</si>
  <si>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91204</t>
  </si>
  <si>
    <t>Територіальні центри соціального обслуговування (надання соціальних послуг)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</si>
  <si>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</si>
  <si>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</si>
  <si>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91209</t>
  </si>
  <si>
    <t>Фінансова підтримка громадських організацій інвалідів і ветеранів</t>
  </si>
  <si>
    <t>91300</t>
  </si>
  <si>
    <t>Державна соціальна допомога інвалідам з дитинства та дітям-інвалідам</t>
  </si>
  <si>
    <t>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</si>
  <si>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</si>
  <si>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</si>
  <si>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</si>
  <si>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</si>
  <si>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</si>
  <si>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</si>
  <si>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</si>
  <si>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</si>
  <si>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</si>
  <si>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</si>
  <si>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</si>
  <si>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</si>
  <si>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</si>
  <si>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</si>
  <si>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</si>
  <si>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</si>
  <si>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</si>
  <si>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130104</t>
  </si>
  <si>
    <t>Видатки на утримання центрів з інвалідного спорту і реабілітаційних шкіл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</si>
  <si>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</si>
  <si>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</si>
  <si>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</si>
  <si>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</si>
  <si>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</si>
  <si>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</si>
  <si>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</si>
  <si>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 (ФСТ `Колос`)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</si>
  <si>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</si>
  <si>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</si>
  <si>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</si>
  <si>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</si>
  <si>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</si>
  <si>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</si>
  <si>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</si>
  <si>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</si>
  <si>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</si>
  <si>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</si>
  <si>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</si>
  <si>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</si>
  <si>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</si>
  <si>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</si>
  <si>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</si>
  <si>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</si>
  <si>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250312</t>
  </si>
  <si>
    <t>Додаткова дотація з державного бюджету місцевим бюджетам на забезпечення виплат, пов`язаних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</si>
  <si>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</si>
  <si>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</si>
  <si>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</si>
  <si>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</si>
  <si>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250342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</si>
  <si>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</si>
  <si>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</si>
  <si>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250352</t>
  </si>
  <si>
    <t>Субвенція наА проведення видатків місцевих бюджетів, що враховуються при визначенні обсягу міжбюджетних трансфертів</t>
  </si>
  <si>
    <t>250380</t>
  </si>
  <si>
    <t>Інші субвенції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</si>
  <si>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</si>
  <si>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</si>
  <si>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250404</t>
  </si>
  <si>
    <t xml:space="preserve"> </t>
  </si>
  <si>
    <t>Одиниця виміру: гривня</t>
  </si>
  <si>
    <t>КБКД/  КФКВ</t>
  </si>
  <si>
    <t>Найменування</t>
  </si>
  <si>
    <t>Затверджено бюджетом на рік</t>
  </si>
  <si>
    <t>Затверджено з урахуванням змін на рік</t>
  </si>
  <si>
    <t>% виконання до плану на рік з урахуванням змін</t>
  </si>
  <si>
    <t xml:space="preserve">Доходи </t>
  </si>
  <si>
    <t>Загального фонду бюджету</t>
  </si>
  <si>
    <t>ВИДАТКИ</t>
  </si>
  <si>
    <t>Загальний фонд</t>
  </si>
  <si>
    <t>Спеціальний фонд</t>
  </si>
  <si>
    <t>150000</t>
  </si>
  <si>
    <t>Будівництво</t>
  </si>
  <si>
    <t>150101</t>
  </si>
  <si>
    <t>Капітальні вкладення</t>
  </si>
  <si>
    <t>150122</t>
  </si>
  <si>
    <t>Інвестиційні проекти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</si>
  <si>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</si>
  <si>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</si>
  <si>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</si>
  <si>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</si>
  <si>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</si>
  <si>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</si>
  <si>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</si>
  <si>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фонди суб`єктів підприємницької діяльності</t>
  </si>
  <si>
    <t>240000</t>
  </si>
  <si>
    <t>Цільові фонди</t>
  </si>
  <si>
    <t>240602</t>
  </si>
  <si>
    <t>Утилізація відходів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</si>
  <si>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</si>
  <si>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</si>
  <si>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Фінансування загального фонду бюджету</t>
  </si>
  <si>
    <t>Дефіцит (-) / профіцит (+)</t>
  </si>
  <si>
    <t>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</si>
  <si>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</si>
  <si>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</si>
  <si>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</si>
  <si>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кінець періоду</t>
  </si>
  <si>
    <t>Фінансування за рахунок зміни залишків коштів місцевих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</si>
  <si>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</si>
  <si>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</si>
  <si>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</si>
  <si>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Разом коштів, отриманих з усіх джерел фінансування бюджету за типом кредитора</t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</si>
  <si>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</si>
  <si>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</si>
  <si>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</si>
  <si>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Разом коштів, отриманих з усіх джерел фінансування бюджету за типом боргового зобов’язання</t>
  </si>
  <si>
    <t>Фінансування спеціального фонду бюджету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</si>
  <si>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</si>
  <si>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пред’явлення цінних паперів</t>
  </si>
  <si>
    <t>Розміщення коштів на депозитах або придбання цінних паперів</t>
  </si>
  <si>
    <t>Кредитування спеціального фонду бюджету</t>
  </si>
  <si>
    <t>Повернення бюджетних позичок</t>
  </si>
  <si>
    <t>Надання пільгового довгострокового кредиту громадянам на будівництво (реконструкцію) та придбання житла</t>
  </si>
  <si>
    <t>Повернення кредитів, наданих для кредитування громадян на будівництво (реконструкцію) та придбання житла</t>
  </si>
  <si>
    <t>Начальник</t>
  </si>
  <si>
    <t>Л. В. Микитюк</t>
  </si>
  <si>
    <t>Виконано за 2011 рік</t>
  </si>
  <si>
    <t>Всього: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</si>
  <si>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</si>
  <si>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</si>
  <si>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</si>
  <si>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</si>
  <si>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</si>
  <si>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Податок на доходи фізичних осіб на дивіденди та роялті</t>
  </si>
  <si>
    <t>Податок на доходи фізичних осіб - військовослужбовців та осіб рядового і начальницького складу</t>
  </si>
  <si>
    <t>Податок на доходи фізичних осіб від інших видів діяльності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</si>
  <si>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</si>
  <si>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Податок на доходи  фіичних осіб від продажу рухомого майна та надання рухомого майна в оренду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</si>
  <si>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</si>
  <si>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</si>
  <si>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</si>
  <si>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</si>
  <si>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Інші надходження</t>
  </si>
  <si>
    <t>Реєстраційний збір за проведення державної реєстрації юридичних осіб та фізичних осіб - підприємців</t>
  </si>
  <si>
    <t>надходження коштів від Державного фонду дорогоцінних металів і дорогоцінного каміння</t>
  </si>
  <si>
    <t>Офіційні трансферти</t>
  </si>
  <si>
    <t>Від органів державного управління</t>
  </si>
  <si>
    <t>Кошти, що надходять з інших бюджетів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</si>
  <si>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</si>
  <si>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Кошти, що надходять за взаємними розрахунками між місцевими бюджетами</t>
  </si>
  <si>
    <t>Дотації</t>
  </si>
  <si>
    <t>Дотації вирівнювання, що одержуються з державного бюджету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</si>
  <si>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</si>
  <si>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пвиплат,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напрямками і спеціальностями медичного та фармацевтичного профілю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</si>
  <si>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заразу та активні форми туберкульозу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</si>
  <si>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</si>
  <si>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</si>
  <si>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</t>
  </si>
  <si>
    <t>Субвенція з державного бюджету місцевим бюджетам на надання пільг з послуг зв`язку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</si>
  <si>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</si>
  <si>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</si>
  <si>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</si>
  <si>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дит`</t>
  </si>
  <si>
    <t>Всього без урахування трансферт</t>
  </si>
  <si>
    <t>Всього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</si>
  <si>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</si>
  <si>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</si>
  <si>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</si>
  <si>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</si>
  <si>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</si>
  <si>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</si>
  <si>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</si>
  <si>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Кошти, що отримуються бюджетними установами від реалізації майна</t>
  </si>
  <si>
    <t>Інші джерела власних надходжень бюджетних установ</t>
  </si>
  <si>
    <t>Благодійні внески, гранти та дарунки, отримані бюджетними установами</t>
  </si>
  <si>
    <t>Кошти, що отримуються бюджетними установами на виконання окремих доручень та інвестиційних проектів</t>
  </si>
  <si>
    <t>Цільові фонди, утворені органами місцевого самоврядування та місцевими органами виконавчої влади</t>
  </si>
  <si>
    <t>Субвенція з інших бюджетів на виконання інвестиційних проектів</t>
  </si>
  <si>
    <t>Разом загальний+спеціальний фонд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</si>
  <si>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</si>
  <si>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</si>
  <si>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</si>
  <si>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</si>
  <si>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 повноважень</t>
  </si>
  <si>
    <t>Повернення коштів, наданих для кредитування індивідуальних сільських забудовників</t>
  </si>
  <si>
    <t>Фіксований податок на доходи фізичних осіб від зайняття  підприємницькою діяльностю</t>
  </si>
  <si>
    <t>Фіксований податок на доходи фізичних осіб від зайняття  підприємницькою діяльностю, нарахований до 1 січня 2011 року</t>
  </si>
  <si>
    <t>Виконано за 2010 рік</t>
  </si>
  <si>
    <t>Інформація про виконання районного бюджету за 2011 рік</t>
  </si>
  <si>
    <t>Плата за розміщення тимчасово вільних коштів місцевих бюджетів</t>
  </si>
  <si>
    <t>Субвенція на утримання обєктів спільного користування чи ліквідацію негативних наслідків діяльності обєктів спільного користування</t>
  </si>
  <si>
    <t>Відхилення 2011 року до 2010 року      (+,-)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</si>
</sst>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7"/>
  <sheetViews>
    <sheetView showZeros="0" tabSelected="1" zoomScale="75" zoomScaleNormal="75" workbookViewId="0" topLeftCell="A1">
      <pane xSplit="2" ySplit="6" topLeftCell="C2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22" sqref="E122"/>
    </sheetView>
  </sheetViews>
  <sheetFormatPr defaultColWidth="9.00390625" defaultRowHeight="12.75"/>
  <cols>
    <col min="1" max="1" width="13.00390625" style="1" customWidth="1"/>
    <col min="2" max="2" width="63.00390625" style="1" customWidth="1"/>
    <col min="3" max="3" width="19.625" style="1" customWidth="1"/>
    <col min="4" max="4" width="16.875" style="1" customWidth="1"/>
    <col min="5" max="5" width="16.75390625" style="1" customWidth="1"/>
    <col min="6" max="7" width="15.75390625" style="1" customWidth="1"/>
    <col min="8" max="8" width="17.25390625" style="1" customWidth="1"/>
    <col min="9" max="16384" width="9.125" style="1" customWidth="1"/>
  </cols>
  <sheetData>
    <row r="2" spans="1:6" ht="9" customHeight="1">
      <c r="A2" s="54" t="s">
        <v>281</v>
      </c>
      <c r="B2" s="54"/>
      <c r="C2" s="54"/>
      <c r="D2" s="54"/>
      <c r="E2" s="54"/>
      <c r="F2" s="54"/>
    </row>
    <row r="3" spans="1:6" ht="10.5" customHeight="1">
      <c r="A3" s="54"/>
      <c r="B3" s="54"/>
      <c r="C3" s="54"/>
      <c r="D3" s="54"/>
      <c r="E3" s="54"/>
      <c r="F3" s="54"/>
    </row>
    <row r="4" spans="1:6" ht="18.75">
      <c r="A4" s="54"/>
      <c r="B4" s="54"/>
      <c r="C4" s="54"/>
      <c r="D4" s="54"/>
      <c r="E4" s="54"/>
      <c r="F4" s="54"/>
    </row>
    <row r="5" ht="18.75">
      <c r="E5" s="1" t="s">
        <v>162</v>
      </c>
    </row>
    <row r="6" spans="1:8" ht="112.5">
      <c r="A6" s="36" t="s">
        <v>163</v>
      </c>
      <c r="B6" s="36" t="s">
        <v>164</v>
      </c>
      <c r="C6" s="36" t="s">
        <v>165</v>
      </c>
      <c r="D6" s="36" t="s">
        <v>166</v>
      </c>
      <c r="E6" s="36" t="s">
        <v>219</v>
      </c>
      <c r="F6" s="36" t="s">
        <v>167</v>
      </c>
      <c r="G6" s="36" t="s">
        <v>280</v>
      </c>
      <c r="H6" s="36" t="s">
        <v>284</v>
      </c>
    </row>
    <row r="7" spans="1:8" ht="18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60">
        <v>7</v>
      </c>
      <c r="H7" s="60">
        <v>8</v>
      </c>
    </row>
    <row r="8" spans="1:8" ht="18.75">
      <c r="A8" s="55" t="s">
        <v>168</v>
      </c>
      <c r="B8" s="55"/>
      <c r="C8" s="55"/>
      <c r="D8" s="55"/>
      <c r="E8" s="55"/>
      <c r="F8" s="55"/>
      <c r="G8" s="37"/>
      <c r="H8" s="37"/>
    </row>
    <row r="9" spans="1:8" ht="18.75">
      <c r="A9" s="55" t="s">
        <v>169</v>
      </c>
      <c r="B9" s="55"/>
      <c r="C9" s="55"/>
      <c r="D9" s="55"/>
      <c r="E9" s="55"/>
      <c r="F9" s="55"/>
      <c r="G9" s="37"/>
      <c r="H9" s="37"/>
    </row>
    <row r="10" spans="1:8" ht="18.75">
      <c r="A10" s="38">
        <v>10000000</v>
      </c>
      <c r="B10" s="17" t="s">
        <v>221</v>
      </c>
      <c r="C10" s="18">
        <f>C11</f>
        <v>26420000</v>
      </c>
      <c r="D10" s="18">
        <f>D11</f>
        <v>29559714</v>
      </c>
      <c r="E10" s="18">
        <f>E11</f>
        <v>31428139</v>
      </c>
      <c r="F10" s="39">
        <f>E10*100/D10</f>
        <v>106.32084938304884</v>
      </c>
      <c r="G10" s="52">
        <v>26740543</v>
      </c>
      <c r="H10" s="53">
        <f>E10-G10</f>
        <v>4687596</v>
      </c>
    </row>
    <row r="11" spans="1:8" ht="37.5">
      <c r="A11" s="40">
        <v>11000000</v>
      </c>
      <c r="B11" s="19" t="s">
        <v>222</v>
      </c>
      <c r="C11" s="20">
        <f>C12+C23</f>
        <v>26420000</v>
      </c>
      <c r="D11" s="20">
        <f>D12+D23</f>
        <v>29559714</v>
      </c>
      <c r="E11" s="20">
        <f>E12+E23</f>
        <v>31428139</v>
      </c>
      <c r="F11" s="39">
        <f>E11*100/D11</f>
        <v>106.32084938304884</v>
      </c>
      <c r="G11" s="37">
        <v>25454310</v>
      </c>
      <c r="H11" s="53">
        <f aca="true" t="shared" si="0" ref="H11:H76">E11-G11</f>
        <v>5973829</v>
      </c>
    </row>
    <row r="12" spans="1:8" ht="18.75">
      <c r="A12" s="40">
        <v>11010000</v>
      </c>
      <c r="B12" s="19" t="s">
        <v>223</v>
      </c>
      <c r="C12" s="20">
        <f>C13+C14+C15+C17+C18+C19+C20+C21+C22</f>
        <v>26420000</v>
      </c>
      <c r="D12" s="20">
        <f>D13+D14+D15+D17+D18+D19+D20+D21+D22+D16</f>
        <v>29559714</v>
      </c>
      <c r="E12" s="20">
        <f>E13+E14+E15+E17+E18+E19+E20+E21+E22+E16</f>
        <v>31417642</v>
      </c>
      <c r="F12" s="39">
        <f>E12*100/D12</f>
        <v>106.28533821403008</v>
      </c>
      <c r="G12" s="37">
        <v>25441089</v>
      </c>
      <c r="H12" s="53">
        <f t="shared" si="0"/>
        <v>5976553</v>
      </c>
    </row>
    <row r="13" spans="1:8" ht="18.75">
      <c r="A13" s="40">
        <v>11010100</v>
      </c>
      <c r="B13" s="19" t="s">
        <v>224</v>
      </c>
      <c r="C13" s="20">
        <v>22466000</v>
      </c>
      <c r="D13" s="20">
        <v>24605714</v>
      </c>
      <c r="E13" s="20">
        <v>25841574</v>
      </c>
      <c r="F13" s="39">
        <f>E13*100/D13</f>
        <v>105.02265449399273</v>
      </c>
      <c r="G13" s="37">
        <v>21455446</v>
      </c>
      <c r="H13" s="53">
        <f t="shared" si="0"/>
        <v>4386128</v>
      </c>
    </row>
    <row r="14" spans="1:8" ht="56.25">
      <c r="A14" s="40">
        <v>11010200</v>
      </c>
      <c r="B14" s="19" t="s">
        <v>225</v>
      </c>
      <c r="C14" s="20">
        <v>300000</v>
      </c>
      <c r="D14" s="20">
        <v>600000</v>
      </c>
      <c r="E14" s="20">
        <v>646904</v>
      </c>
      <c r="F14" s="39">
        <f>E14*100/D14</f>
        <v>107.81733333333334</v>
      </c>
      <c r="G14" s="37">
        <v>315702</v>
      </c>
      <c r="H14" s="53">
        <f t="shared" si="0"/>
        <v>331202</v>
      </c>
    </row>
    <row r="15" spans="1:8" ht="37.5">
      <c r="A15" s="40">
        <v>11010300</v>
      </c>
      <c r="B15" s="19" t="s">
        <v>226</v>
      </c>
      <c r="C15" s="20"/>
      <c r="D15" s="20"/>
      <c r="E15" s="20">
        <v>67819</v>
      </c>
      <c r="F15" s="39"/>
      <c r="G15" s="37">
        <v>60475</v>
      </c>
      <c r="H15" s="53">
        <f t="shared" si="0"/>
        <v>7344</v>
      </c>
    </row>
    <row r="16" spans="1:8" ht="56.25">
      <c r="A16" s="40">
        <v>11010400</v>
      </c>
      <c r="B16" s="19" t="s">
        <v>279</v>
      </c>
      <c r="C16" s="20"/>
      <c r="D16" s="20"/>
      <c r="E16" s="20">
        <v>26749</v>
      </c>
      <c r="F16" s="39"/>
      <c r="G16" s="37">
        <v>163590</v>
      </c>
      <c r="H16" s="53">
        <f t="shared" si="0"/>
        <v>-136841</v>
      </c>
    </row>
    <row r="17" spans="1:8" ht="37.5">
      <c r="A17" s="40">
        <v>11011600</v>
      </c>
      <c r="B17" s="19" t="s">
        <v>278</v>
      </c>
      <c r="C17" s="20">
        <v>200000</v>
      </c>
      <c r="D17" s="20">
        <v>200000</v>
      </c>
      <c r="E17" s="20">
        <v>75330</v>
      </c>
      <c r="F17" s="39">
        <f>E17*100/D17</f>
        <v>37.665</v>
      </c>
      <c r="G17" s="37"/>
      <c r="H17" s="53">
        <f t="shared" si="0"/>
        <v>75330</v>
      </c>
    </row>
    <row r="18" spans="1:8" ht="56.25">
      <c r="A18" s="40">
        <v>11010800</v>
      </c>
      <c r="B18" s="19" t="s">
        <v>227</v>
      </c>
      <c r="C18" s="20">
        <v>2724000</v>
      </c>
      <c r="D18" s="20">
        <v>3124000</v>
      </c>
      <c r="E18" s="20">
        <v>3282346</v>
      </c>
      <c r="F18" s="39">
        <f>E18*100/D18</f>
        <v>105.06869398207427</v>
      </c>
      <c r="G18" s="37">
        <v>2647130</v>
      </c>
      <c r="H18" s="53">
        <f t="shared" si="0"/>
        <v>635216</v>
      </c>
    </row>
    <row r="19" spans="1:8" ht="37.5">
      <c r="A19" s="40">
        <v>11011100</v>
      </c>
      <c r="B19" s="19" t="s">
        <v>228</v>
      </c>
      <c r="C19" s="20">
        <v>220000</v>
      </c>
      <c r="D19" s="20">
        <v>220000</v>
      </c>
      <c r="E19" s="20">
        <v>271770</v>
      </c>
      <c r="F19" s="39">
        <f>E19*100/D19</f>
        <v>123.53181818181818</v>
      </c>
      <c r="G19" s="37">
        <v>252026</v>
      </c>
      <c r="H19" s="53">
        <f t="shared" si="0"/>
        <v>19744</v>
      </c>
    </row>
    <row r="20" spans="1:8" ht="56.25">
      <c r="A20" s="40">
        <v>11011200</v>
      </c>
      <c r="B20" s="19" t="s">
        <v>229</v>
      </c>
      <c r="C20" s="20">
        <v>450000</v>
      </c>
      <c r="D20" s="20">
        <v>750000</v>
      </c>
      <c r="E20" s="20">
        <v>1089372</v>
      </c>
      <c r="F20" s="39">
        <f>E20*100/D20</f>
        <v>145.2496</v>
      </c>
      <c r="G20" s="37">
        <v>476234</v>
      </c>
      <c r="H20" s="53">
        <f t="shared" si="0"/>
        <v>613138</v>
      </c>
    </row>
    <row r="21" spans="1:8" ht="56.25">
      <c r="A21" s="40">
        <v>11011300</v>
      </c>
      <c r="B21" s="19" t="s">
        <v>230</v>
      </c>
      <c r="C21" s="20"/>
      <c r="D21" s="20"/>
      <c r="E21" s="20">
        <v>33412</v>
      </c>
      <c r="F21" s="39"/>
      <c r="G21" s="37">
        <v>7971</v>
      </c>
      <c r="H21" s="53">
        <f t="shared" si="0"/>
        <v>25441</v>
      </c>
    </row>
    <row r="22" spans="1:8" ht="75">
      <c r="A22" s="40">
        <v>11011400</v>
      </c>
      <c r="B22" s="19" t="s">
        <v>231</v>
      </c>
      <c r="C22" s="20">
        <v>60000</v>
      </c>
      <c r="D22" s="20">
        <v>60000</v>
      </c>
      <c r="E22" s="20">
        <v>82366</v>
      </c>
      <c r="F22" s="39">
        <f>E22*100/D22</f>
        <v>137.27666666666667</v>
      </c>
      <c r="G22" s="37">
        <v>62517</v>
      </c>
      <c r="H22" s="53">
        <f t="shared" si="0"/>
        <v>19849</v>
      </c>
    </row>
    <row r="23" spans="1:8" ht="18.75">
      <c r="A23" s="40">
        <v>11020000</v>
      </c>
      <c r="B23" s="19" t="s">
        <v>232</v>
      </c>
      <c r="C23" s="20"/>
      <c r="D23" s="20"/>
      <c r="E23" s="20">
        <f>E24</f>
        <v>10497</v>
      </c>
      <c r="F23" s="39"/>
      <c r="G23" s="37">
        <v>13221</v>
      </c>
      <c r="H23" s="53">
        <f t="shared" si="0"/>
        <v>-2724</v>
      </c>
    </row>
    <row r="24" spans="1:8" ht="37.5">
      <c r="A24" s="40">
        <v>11020200</v>
      </c>
      <c r="B24" s="19" t="s">
        <v>233</v>
      </c>
      <c r="C24" s="20"/>
      <c r="D24" s="20"/>
      <c r="E24" s="20">
        <v>10497</v>
      </c>
      <c r="F24" s="39"/>
      <c r="G24" s="37">
        <v>13221</v>
      </c>
      <c r="H24" s="53">
        <f t="shared" si="0"/>
        <v>-2724</v>
      </c>
    </row>
    <row r="25" spans="1:8" ht="18.75">
      <c r="A25" s="38">
        <v>20000000</v>
      </c>
      <c r="B25" s="17" t="s">
        <v>234</v>
      </c>
      <c r="C25" s="18">
        <f>C27+C28+C29</f>
        <v>40308</v>
      </c>
      <c r="D25" s="18">
        <f>D27+D28+D29</f>
        <v>28308</v>
      </c>
      <c r="E25" s="18">
        <f>E27+E28+E29</f>
        <v>58218</v>
      </c>
      <c r="F25" s="39">
        <f>E25*100/D25</f>
        <v>205.65917761763458</v>
      </c>
      <c r="G25" s="37">
        <v>56306</v>
      </c>
      <c r="H25" s="53">
        <f t="shared" si="0"/>
        <v>1912</v>
      </c>
    </row>
    <row r="26" spans="1:8" ht="37.5">
      <c r="A26" s="40">
        <v>21050000</v>
      </c>
      <c r="B26" s="19" t="s">
        <v>282</v>
      </c>
      <c r="C26" s="20"/>
      <c r="D26" s="20"/>
      <c r="E26" s="20"/>
      <c r="F26" s="41"/>
      <c r="G26" s="37">
        <v>38073</v>
      </c>
      <c r="H26" s="53">
        <f t="shared" si="0"/>
        <v>-38073</v>
      </c>
    </row>
    <row r="27" spans="1:8" ht="18.75">
      <c r="A27" s="40">
        <v>21080500</v>
      </c>
      <c r="B27" s="19" t="s">
        <v>235</v>
      </c>
      <c r="C27" s="20"/>
      <c r="D27" s="20"/>
      <c r="E27" s="20">
        <v>540</v>
      </c>
      <c r="F27" s="39"/>
      <c r="G27" s="37">
        <v>825</v>
      </c>
      <c r="H27" s="53">
        <f t="shared" si="0"/>
        <v>-285</v>
      </c>
    </row>
    <row r="28" spans="1:8" ht="44.25" customHeight="1">
      <c r="A28" s="40">
        <v>22010300</v>
      </c>
      <c r="B28" s="19" t="s">
        <v>236</v>
      </c>
      <c r="C28" s="20">
        <v>40308</v>
      </c>
      <c r="D28" s="20">
        <v>28308</v>
      </c>
      <c r="E28" s="20">
        <v>30351</v>
      </c>
      <c r="F28" s="39">
        <f>E28*100/D28</f>
        <v>107.21704111911826</v>
      </c>
      <c r="G28" s="37">
        <v>39289</v>
      </c>
      <c r="H28" s="53">
        <f t="shared" si="0"/>
        <v>-8938</v>
      </c>
    </row>
    <row r="29" spans="1:8" ht="18.75">
      <c r="A29" s="40">
        <v>24060300</v>
      </c>
      <c r="B29" s="19" t="s">
        <v>235</v>
      </c>
      <c r="C29" s="20">
        <v>0</v>
      </c>
      <c r="D29" s="20"/>
      <c r="E29" s="20">
        <v>27327</v>
      </c>
      <c r="F29" s="39"/>
      <c r="G29" s="37">
        <v>17408</v>
      </c>
      <c r="H29" s="53">
        <f t="shared" si="0"/>
        <v>9919</v>
      </c>
    </row>
    <row r="30" spans="1:8" ht="37.5">
      <c r="A30" s="40">
        <v>31020000</v>
      </c>
      <c r="B30" s="19" t="s">
        <v>237</v>
      </c>
      <c r="C30" s="20"/>
      <c r="D30" s="20"/>
      <c r="E30" s="20">
        <v>21</v>
      </c>
      <c r="F30" s="39"/>
      <c r="G30" s="37">
        <v>7</v>
      </c>
      <c r="H30" s="53">
        <f t="shared" si="0"/>
        <v>14</v>
      </c>
    </row>
    <row r="31" spans="1:8" ht="18.75">
      <c r="A31" s="38">
        <v>40000000</v>
      </c>
      <c r="B31" s="17" t="s">
        <v>238</v>
      </c>
      <c r="C31" s="18">
        <v>134870567</v>
      </c>
      <c r="D31" s="20">
        <v>142037273</v>
      </c>
      <c r="E31" s="20">
        <v>141950444</v>
      </c>
      <c r="F31" s="39">
        <f aca="true" t="shared" si="1" ref="F31:F54">E31*100/D31</f>
        <v>99.93886886296387</v>
      </c>
      <c r="G31" s="37">
        <v>120066367</v>
      </c>
      <c r="H31" s="53">
        <f t="shared" si="0"/>
        <v>21884077</v>
      </c>
    </row>
    <row r="32" spans="1:8" ht="18.75">
      <c r="A32" s="40">
        <v>41000000</v>
      </c>
      <c r="B32" s="19" t="s">
        <v>239</v>
      </c>
      <c r="C32" s="18">
        <v>134870567</v>
      </c>
      <c r="D32" s="20">
        <v>142037273</v>
      </c>
      <c r="E32" s="20">
        <v>141950444</v>
      </c>
      <c r="F32" s="39">
        <f t="shared" si="1"/>
        <v>99.93886886296387</v>
      </c>
      <c r="G32" s="37">
        <v>120066367</v>
      </c>
      <c r="H32" s="53">
        <f t="shared" si="0"/>
        <v>21884077</v>
      </c>
    </row>
    <row r="33" spans="1:8" ht="18.75">
      <c r="A33" s="40">
        <v>41010000</v>
      </c>
      <c r="B33" s="19" t="s">
        <v>240</v>
      </c>
      <c r="C33" s="20">
        <v>4194273</v>
      </c>
      <c r="D33" s="20">
        <v>4198550</v>
      </c>
      <c r="E33" s="20">
        <v>4198550</v>
      </c>
      <c r="F33" s="39">
        <f t="shared" si="1"/>
        <v>100</v>
      </c>
      <c r="G33" s="37">
        <v>2948459</v>
      </c>
      <c r="H33" s="53">
        <f t="shared" si="0"/>
        <v>1250091</v>
      </c>
    </row>
    <row r="34" spans="1:8" ht="93.75">
      <c r="A34" s="40">
        <v>41010600</v>
      </c>
      <c r="B34" s="19" t="s">
        <v>241</v>
      </c>
      <c r="C34" s="20">
        <v>4194273</v>
      </c>
      <c r="D34" s="20">
        <v>4194273</v>
      </c>
      <c r="E34" s="20">
        <v>4194273</v>
      </c>
      <c r="F34" s="39">
        <f t="shared" si="1"/>
        <v>100</v>
      </c>
      <c r="G34" s="37">
        <v>2948459</v>
      </c>
      <c r="H34" s="53">
        <f t="shared" si="0"/>
        <v>1245814</v>
      </c>
    </row>
    <row r="35" spans="1:8" ht="37.5">
      <c r="A35" s="40">
        <v>41010900</v>
      </c>
      <c r="B35" s="19" t="s">
        <v>242</v>
      </c>
      <c r="C35" s="20"/>
      <c r="D35" s="20">
        <v>4277</v>
      </c>
      <c r="E35" s="20">
        <v>4277</v>
      </c>
      <c r="F35" s="39">
        <f t="shared" si="1"/>
        <v>100</v>
      </c>
      <c r="G35" s="37"/>
      <c r="H35" s="53">
        <f t="shared" si="0"/>
        <v>4277</v>
      </c>
    </row>
    <row r="36" spans="1:8" ht="18.75">
      <c r="A36" s="40">
        <v>41020000</v>
      </c>
      <c r="B36" s="19" t="s">
        <v>243</v>
      </c>
      <c r="C36" s="20">
        <v>72561900</v>
      </c>
      <c r="D36" s="20">
        <v>74630800</v>
      </c>
      <c r="E36" s="20">
        <v>74630800</v>
      </c>
      <c r="F36" s="39">
        <f t="shared" si="1"/>
        <v>100</v>
      </c>
      <c r="G36" s="37">
        <v>69568154</v>
      </c>
      <c r="H36" s="53">
        <f t="shared" si="0"/>
        <v>5062646</v>
      </c>
    </row>
    <row r="37" spans="1:8" ht="37.5">
      <c r="A37" s="40">
        <v>41020100</v>
      </c>
      <c r="B37" s="19" t="s">
        <v>244</v>
      </c>
      <c r="C37" s="20">
        <v>71834000</v>
      </c>
      <c r="D37" s="20">
        <v>71834000</v>
      </c>
      <c r="E37" s="20">
        <v>71834000</v>
      </c>
      <c r="F37" s="39">
        <f t="shared" si="1"/>
        <v>100</v>
      </c>
      <c r="G37" s="37">
        <v>69092900</v>
      </c>
      <c r="H37" s="53">
        <f t="shared" si="0"/>
        <v>2741100</v>
      </c>
    </row>
    <row r="38" spans="1:8" ht="56.25">
      <c r="A38" s="40">
        <v>41020600</v>
      </c>
      <c r="B38" s="19" t="s">
        <v>148</v>
      </c>
      <c r="C38" s="20">
        <v>727900</v>
      </c>
      <c r="D38" s="20">
        <v>727900</v>
      </c>
      <c r="E38" s="20">
        <v>727900</v>
      </c>
      <c r="F38" s="39">
        <f t="shared" si="1"/>
        <v>100</v>
      </c>
      <c r="G38" s="37">
        <v>475254</v>
      </c>
      <c r="H38" s="53">
        <f t="shared" si="0"/>
        <v>252646</v>
      </c>
    </row>
    <row r="39" spans="1:8" ht="75">
      <c r="A39" s="40">
        <v>41021100</v>
      </c>
      <c r="B39" s="19" t="s">
        <v>245</v>
      </c>
      <c r="C39" s="20"/>
      <c r="D39" s="20">
        <v>165900</v>
      </c>
      <c r="E39" s="20">
        <v>165900</v>
      </c>
      <c r="F39" s="39">
        <f t="shared" si="1"/>
        <v>100</v>
      </c>
      <c r="G39" s="37"/>
      <c r="H39" s="53">
        <f t="shared" si="0"/>
        <v>165900</v>
      </c>
    </row>
    <row r="40" spans="1:8" ht="168.75">
      <c r="A40" s="40">
        <v>41021600</v>
      </c>
      <c r="B40" s="19" t="s">
        <v>246</v>
      </c>
      <c r="C40" s="20"/>
      <c r="D40" s="20">
        <v>1869400</v>
      </c>
      <c r="E40" s="20">
        <v>1869400</v>
      </c>
      <c r="F40" s="39">
        <f t="shared" si="1"/>
        <v>100</v>
      </c>
      <c r="G40" s="37"/>
      <c r="H40" s="53">
        <f t="shared" si="0"/>
        <v>1869400</v>
      </c>
    </row>
    <row r="41" spans="1:8" ht="93.75">
      <c r="A41" s="40">
        <v>41021700</v>
      </c>
      <c r="B41" s="19" t="s">
        <v>247</v>
      </c>
      <c r="C41" s="20"/>
      <c r="D41" s="20">
        <v>33600</v>
      </c>
      <c r="E41" s="20">
        <v>33600</v>
      </c>
      <c r="F41" s="39">
        <f t="shared" si="1"/>
        <v>100</v>
      </c>
      <c r="G41" s="37"/>
      <c r="H41" s="53">
        <f t="shared" si="0"/>
        <v>33600</v>
      </c>
    </row>
    <row r="42" spans="1:8" ht="18.75">
      <c r="A42" s="40">
        <v>41030000</v>
      </c>
      <c r="B42" s="19" t="s">
        <v>248</v>
      </c>
      <c r="C42" s="20">
        <v>58114394</v>
      </c>
      <c r="D42" s="20">
        <v>63207923</v>
      </c>
      <c r="E42" s="20">
        <v>63121094</v>
      </c>
      <c r="F42" s="39">
        <f t="shared" si="1"/>
        <v>99.86262956306918</v>
      </c>
      <c r="G42" s="37">
        <v>47549754</v>
      </c>
      <c r="H42" s="53">
        <f t="shared" si="0"/>
        <v>15571340</v>
      </c>
    </row>
    <row r="43" spans="1:8" ht="56.25">
      <c r="A43" s="40">
        <v>41030300</v>
      </c>
      <c r="B43" s="19" t="s">
        <v>283</v>
      </c>
      <c r="C43" s="20"/>
      <c r="D43" s="20"/>
      <c r="E43" s="20"/>
      <c r="F43" s="39"/>
      <c r="G43" s="37">
        <v>105965</v>
      </c>
      <c r="H43" s="53">
        <f t="shared" si="0"/>
        <v>-105965</v>
      </c>
    </row>
    <row r="44" spans="1:8" ht="93.75">
      <c r="A44" s="40">
        <v>41030600</v>
      </c>
      <c r="B44" s="19" t="s">
        <v>249</v>
      </c>
      <c r="C44" s="20">
        <v>49174400</v>
      </c>
      <c r="D44" s="20">
        <v>53346141</v>
      </c>
      <c r="E44" s="20">
        <v>53346141</v>
      </c>
      <c r="F44" s="39">
        <f t="shared" si="1"/>
        <v>100</v>
      </c>
      <c r="G44" s="37">
        <v>43157557</v>
      </c>
      <c r="H44" s="53">
        <f t="shared" si="0"/>
        <v>10188584</v>
      </c>
    </row>
    <row r="45" spans="1:8" ht="112.5">
      <c r="A45" s="40">
        <v>41030800</v>
      </c>
      <c r="B45" s="19" t="s">
        <v>250</v>
      </c>
      <c r="C45" s="20">
        <v>7979300</v>
      </c>
      <c r="D45" s="20">
        <v>7123719</v>
      </c>
      <c r="E45" s="20">
        <v>7123719</v>
      </c>
      <c r="F45" s="39">
        <f t="shared" si="1"/>
        <v>100</v>
      </c>
      <c r="G45" s="37">
        <v>758292</v>
      </c>
      <c r="H45" s="53">
        <f t="shared" si="0"/>
        <v>6365427</v>
      </c>
    </row>
    <row r="46" spans="1:8" ht="112.5">
      <c r="A46" s="40">
        <v>41030900</v>
      </c>
      <c r="B46" s="19" t="s">
        <v>251</v>
      </c>
      <c r="C46" s="20"/>
      <c r="D46" s="20">
        <v>664981</v>
      </c>
      <c r="E46" s="20">
        <v>664980</v>
      </c>
      <c r="F46" s="39">
        <f t="shared" si="1"/>
        <v>99.99984961976357</v>
      </c>
      <c r="G46" s="37">
        <v>612431</v>
      </c>
      <c r="H46" s="53">
        <f t="shared" si="0"/>
        <v>52549</v>
      </c>
    </row>
    <row r="47" spans="1:8" ht="75">
      <c r="A47" s="40">
        <v>41031000</v>
      </c>
      <c r="B47" s="19" t="s">
        <v>252</v>
      </c>
      <c r="C47" s="20">
        <v>588000</v>
      </c>
      <c r="D47" s="20">
        <v>733411</v>
      </c>
      <c r="E47" s="20">
        <v>733411</v>
      </c>
      <c r="F47" s="39">
        <f t="shared" si="1"/>
        <v>100</v>
      </c>
      <c r="G47" s="37">
        <v>703286</v>
      </c>
      <c r="H47" s="53">
        <f t="shared" si="0"/>
        <v>30125</v>
      </c>
    </row>
    <row r="48" spans="1:8" ht="112.5">
      <c r="A48" s="40">
        <v>41034200</v>
      </c>
      <c r="B48" s="19" t="s">
        <v>253</v>
      </c>
      <c r="C48" s="20">
        <v>0</v>
      </c>
      <c r="D48" s="20">
        <v>72400</v>
      </c>
      <c r="E48" s="20">
        <v>54851</v>
      </c>
      <c r="F48" s="39">
        <f t="shared" si="1"/>
        <v>75.76104972375691</v>
      </c>
      <c r="G48" s="37"/>
      <c r="H48" s="53">
        <f t="shared" si="0"/>
        <v>54851</v>
      </c>
    </row>
    <row r="49" spans="1:8" ht="18.75">
      <c r="A49" s="40">
        <v>41035000</v>
      </c>
      <c r="B49" s="19" t="s">
        <v>157</v>
      </c>
      <c r="C49" s="20">
        <v>128494</v>
      </c>
      <c r="D49" s="20">
        <v>622030</v>
      </c>
      <c r="E49" s="20">
        <v>565510</v>
      </c>
      <c r="F49" s="39">
        <f t="shared" si="1"/>
        <v>90.91362152950822</v>
      </c>
      <c r="G49" s="37">
        <v>305852</v>
      </c>
      <c r="H49" s="53">
        <f t="shared" si="0"/>
        <v>259658</v>
      </c>
    </row>
    <row r="50" spans="1:8" ht="56.25">
      <c r="A50" s="40">
        <v>41035200</v>
      </c>
      <c r="B50" s="19" t="s">
        <v>254</v>
      </c>
      <c r="C50" s="20"/>
      <c r="D50" s="20">
        <v>263511</v>
      </c>
      <c r="E50" s="20">
        <v>263511</v>
      </c>
      <c r="F50" s="39">
        <f t="shared" si="1"/>
        <v>100</v>
      </c>
      <c r="G50" s="37"/>
      <c r="H50" s="53">
        <f t="shared" si="0"/>
        <v>263511</v>
      </c>
    </row>
    <row r="51" spans="1:8" ht="112.5">
      <c r="A51" s="40">
        <v>41035800</v>
      </c>
      <c r="B51" s="19" t="s">
        <v>255</v>
      </c>
      <c r="C51" s="20">
        <v>171800</v>
      </c>
      <c r="D51" s="20">
        <v>334730</v>
      </c>
      <c r="E51" s="20">
        <v>334730</v>
      </c>
      <c r="F51" s="39">
        <f t="shared" si="1"/>
        <v>100</v>
      </c>
      <c r="G51" s="37">
        <v>163388</v>
      </c>
      <c r="H51" s="53">
        <f t="shared" si="0"/>
        <v>171342</v>
      </c>
    </row>
    <row r="52" spans="1:8" ht="75">
      <c r="A52" s="40">
        <v>41037000</v>
      </c>
      <c r="B52" s="2" t="s">
        <v>159</v>
      </c>
      <c r="C52" s="21"/>
      <c r="D52" s="20">
        <v>47000</v>
      </c>
      <c r="E52" s="4">
        <v>34242</v>
      </c>
      <c r="F52" s="41">
        <f t="shared" si="1"/>
        <v>72.85531914893618</v>
      </c>
      <c r="G52" s="37">
        <v>1742983</v>
      </c>
      <c r="H52" s="53">
        <f t="shared" si="0"/>
        <v>-1708741</v>
      </c>
    </row>
    <row r="53" spans="1:8" ht="18.75">
      <c r="A53" s="40"/>
      <c r="B53" s="22" t="s">
        <v>256</v>
      </c>
      <c r="C53" s="21">
        <f>C10+C25</f>
        <v>26460308</v>
      </c>
      <c r="D53" s="18">
        <f>D10+D25</f>
        <v>29588022</v>
      </c>
      <c r="E53" s="18">
        <f>E10+E25+E30</f>
        <v>31486378</v>
      </c>
      <c r="F53" s="39">
        <f t="shared" si="1"/>
        <v>106.41596116158085</v>
      </c>
      <c r="G53" s="52">
        <v>26796856</v>
      </c>
      <c r="H53" s="53">
        <f t="shared" si="0"/>
        <v>4689522</v>
      </c>
    </row>
    <row r="54" spans="1:8" ht="18.75">
      <c r="A54" s="40"/>
      <c r="B54" s="22" t="s">
        <v>257</v>
      </c>
      <c r="C54" s="21">
        <f>C31+C53</f>
        <v>161330875</v>
      </c>
      <c r="D54" s="21">
        <f>D31+D53</f>
        <v>171625295</v>
      </c>
      <c r="E54" s="21">
        <f>E31+E53</f>
        <v>173436822</v>
      </c>
      <c r="F54" s="39">
        <f t="shared" si="1"/>
        <v>101.0555128251928</v>
      </c>
      <c r="G54" s="52">
        <v>146863223</v>
      </c>
      <c r="H54" s="53">
        <f t="shared" si="0"/>
        <v>26573599</v>
      </c>
    </row>
    <row r="55" spans="1:8" ht="18.75">
      <c r="A55" s="40"/>
      <c r="B55" s="55" t="s">
        <v>172</v>
      </c>
      <c r="C55" s="55"/>
      <c r="D55" s="55"/>
      <c r="E55" s="55"/>
      <c r="F55" s="55"/>
      <c r="G55" s="37"/>
      <c r="H55" s="53">
        <f t="shared" si="0"/>
        <v>0</v>
      </c>
    </row>
    <row r="56" spans="1:8" ht="18.75">
      <c r="A56" s="38">
        <v>20000000</v>
      </c>
      <c r="B56" s="17" t="s">
        <v>234</v>
      </c>
      <c r="C56" s="18">
        <v>1102340</v>
      </c>
      <c r="D56" s="18">
        <v>1131660</v>
      </c>
      <c r="E56" s="18">
        <v>3434265</v>
      </c>
      <c r="F56" s="39">
        <f aca="true" t="shared" si="2" ref="F56:F64">E56*100/D56</f>
        <v>303.471449021791</v>
      </c>
      <c r="G56" s="52">
        <v>7110970</v>
      </c>
      <c r="H56" s="53">
        <f t="shared" si="0"/>
        <v>-3676705</v>
      </c>
    </row>
    <row r="57" spans="1:8" ht="37.5">
      <c r="A57" s="40">
        <v>21000000</v>
      </c>
      <c r="B57" s="19" t="s">
        <v>258</v>
      </c>
      <c r="C57" s="20">
        <v>15000</v>
      </c>
      <c r="D57" s="20">
        <v>44320</v>
      </c>
      <c r="E57" s="20">
        <v>99248</v>
      </c>
      <c r="F57" s="39">
        <f t="shared" si="2"/>
        <v>223.93501805054152</v>
      </c>
      <c r="G57" s="37">
        <v>12218</v>
      </c>
      <c r="H57" s="53">
        <f t="shared" si="0"/>
        <v>87030</v>
      </c>
    </row>
    <row r="58" spans="1:8" ht="56.25">
      <c r="A58" s="40">
        <v>21110000</v>
      </c>
      <c r="B58" s="19" t="s">
        <v>259</v>
      </c>
      <c r="C58" s="20">
        <v>15000</v>
      </c>
      <c r="D58" s="20">
        <v>44320</v>
      </c>
      <c r="E58" s="20">
        <v>99248</v>
      </c>
      <c r="F58" s="39">
        <f t="shared" si="2"/>
        <v>223.93501805054152</v>
      </c>
      <c r="G58" s="37">
        <v>12218</v>
      </c>
      <c r="H58" s="53">
        <f t="shared" si="0"/>
        <v>87030</v>
      </c>
    </row>
    <row r="59" spans="1:8" ht="18.75">
      <c r="A59" s="38">
        <v>25000000</v>
      </c>
      <c r="B59" s="17" t="s">
        <v>260</v>
      </c>
      <c r="C59" s="18">
        <v>1087340</v>
      </c>
      <c r="D59" s="18">
        <v>1087340</v>
      </c>
      <c r="E59" s="23">
        <v>3335017</v>
      </c>
      <c r="F59" s="39">
        <f t="shared" si="2"/>
        <v>306.71335552816964</v>
      </c>
      <c r="G59" s="37">
        <v>7098752</v>
      </c>
      <c r="H59" s="53">
        <f t="shared" si="0"/>
        <v>-3763735</v>
      </c>
    </row>
    <row r="60" spans="1:8" ht="37.5">
      <c r="A60" s="40">
        <v>25010000</v>
      </c>
      <c r="B60" s="19" t="s">
        <v>261</v>
      </c>
      <c r="C60" s="20">
        <v>1087340</v>
      </c>
      <c r="D60" s="20">
        <v>1087340</v>
      </c>
      <c r="E60" s="24">
        <v>1640491</v>
      </c>
      <c r="F60" s="39">
        <f t="shared" si="2"/>
        <v>150.87194437802344</v>
      </c>
      <c r="G60" s="37">
        <v>6478587</v>
      </c>
      <c r="H60" s="53">
        <f t="shared" si="0"/>
        <v>-4838096</v>
      </c>
    </row>
    <row r="61" spans="1:8" ht="56.25">
      <c r="A61" s="40">
        <v>25010100</v>
      </c>
      <c r="B61" s="19" t="s">
        <v>262</v>
      </c>
      <c r="C61" s="20">
        <v>859140</v>
      </c>
      <c r="D61" s="20">
        <v>859140</v>
      </c>
      <c r="E61" s="24">
        <v>1053242</v>
      </c>
      <c r="F61" s="39">
        <f t="shared" si="2"/>
        <v>122.5925925925926</v>
      </c>
      <c r="G61" s="37">
        <v>706367</v>
      </c>
      <c r="H61" s="53">
        <f t="shared" si="0"/>
        <v>346875</v>
      </c>
    </row>
    <row r="62" spans="1:8" ht="37.5">
      <c r="A62" s="40">
        <v>25010200</v>
      </c>
      <c r="B62" s="19" t="s">
        <v>263</v>
      </c>
      <c r="C62" s="20">
        <v>20000</v>
      </c>
      <c r="D62" s="20">
        <v>20000</v>
      </c>
      <c r="E62" s="24">
        <v>22673</v>
      </c>
      <c r="F62" s="39">
        <f t="shared" si="2"/>
        <v>113.365</v>
      </c>
      <c r="G62" s="37">
        <v>248452</v>
      </c>
      <c r="H62" s="53">
        <f t="shared" si="0"/>
        <v>-225779</v>
      </c>
    </row>
    <row r="63" spans="1:8" ht="18.75">
      <c r="A63" s="40">
        <v>25010300</v>
      </c>
      <c r="B63" s="19" t="s">
        <v>264</v>
      </c>
      <c r="C63" s="20">
        <v>203700</v>
      </c>
      <c r="D63" s="20">
        <v>203700</v>
      </c>
      <c r="E63" s="24">
        <v>269162</v>
      </c>
      <c r="F63" s="39">
        <f t="shared" si="2"/>
        <v>132.13647520864015</v>
      </c>
      <c r="G63" s="37">
        <v>253661</v>
      </c>
      <c r="H63" s="53">
        <f t="shared" si="0"/>
        <v>15501</v>
      </c>
    </row>
    <row r="64" spans="1:8" ht="37.5">
      <c r="A64" s="40">
        <v>25010400</v>
      </c>
      <c r="B64" s="19" t="s">
        <v>265</v>
      </c>
      <c r="C64" s="20">
        <v>4500</v>
      </c>
      <c r="D64" s="20">
        <v>4500</v>
      </c>
      <c r="E64" s="24">
        <v>295414</v>
      </c>
      <c r="F64" s="39">
        <f t="shared" si="2"/>
        <v>6564.7555555555555</v>
      </c>
      <c r="G64" s="37">
        <v>5270107</v>
      </c>
      <c r="H64" s="53">
        <f t="shared" si="0"/>
        <v>-4974693</v>
      </c>
    </row>
    <row r="65" spans="1:8" ht="37.5">
      <c r="A65" s="40">
        <v>25020000</v>
      </c>
      <c r="B65" s="19" t="s">
        <v>266</v>
      </c>
      <c r="C65" s="20">
        <v>0</v>
      </c>
      <c r="D65" s="20">
        <f>D66</f>
        <v>0</v>
      </c>
      <c r="E65" s="24">
        <v>1694526</v>
      </c>
      <c r="F65" s="39"/>
      <c r="G65" s="37">
        <v>620165</v>
      </c>
      <c r="H65" s="53">
        <f t="shared" si="0"/>
        <v>1074361</v>
      </c>
    </row>
    <row r="66" spans="1:8" ht="37.5">
      <c r="A66" s="40">
        <v>25020100</v>
      </c>
      <c r="B66" s="19" t="s">
        <v>267</v>
      </c>
      <c r="C66" s="20">
        <v>0</v>
      </c>
      <c r="D66" s="20"/>
      <c r="E66" s="24">
        <v>1692218</v>
      </c>
      <c r="F66" s="39"/>
      <c r="G66" s="37">
        <v>620165</v>
      </c>
      <c r="H66" s="53">
        <f t="shared" si="0"/>
        <v>1072053</v>
      </c>
    </row>
    <row r="67" spans="1:8" ht="56.25">
      <c r="A67" s="40">
        <v>25020200</v>
      </c>
      <c r="B67" s="19" t="s">
        <v>268</v>
      </c>
      <c r="C67" s="20"/>
      <c r="D67" s="20"/>
      <c r="E67" s="24">
        <v>2308</v>
      </c>
      <c r="F67" s="39"/>
      <c r="G67" s="37"/>
      <c r="H67" s="53">
        <f t="shared" si="0"/>
        <v>2308</v>
      </c>
    </row>
    <row r="68" spans="1:8" ht="56.25">
      <c r="A68" s="40">
        <v>50110000</v>
      </c>
      <c r="B68" s="19" t="s">
        <v>269</v>
      </c>
      <c r="C68" s="20">
        <v>200000</v>
      </c>
      <c r="D68" s="20">
        <v>502200</v>
      </c>
      <c r="E68" s="24">
        <v>490811</v>
      </c>
      <c r="F68" s="39">
        <f aca="true" t="shared" si="3" ref="F68:F76">E68*100/D68</f>
        <v>97.73217841497411</v>
      </c>
      <c r="G68" s="37">
        <v>17830</v>
      </c>
      <c r="H68" s="53">
        <f t="shared" si="0"/>
        <v>472981</v>
      </c>
    </row>
    <row r="69" spans="1:10" ht="18.75">
      <c r="A69" s="38">
        <v>40000000</v>
      </c>
      <c r="B69" s="17" t="s">
        <v>238</v>
      </c>
      <c r="C69" s="18"/>
      <c r="D69" s="18">
        <v>1169000</v>
      </c>
      <c r="E69" s="18">
        <v>1114636</v>
      </c>
      <c r="F69" s="39">
        <f t="shared" si="3"/>
        <v>95.34952951240376</v>
      </c>
      <c r="G69" s="37">
        <v>8687622</v>
      </c>
      <c r="H69" s="53">
        <f t="shared" si="0"/>
        <v>-7572986</v>
      </c>
      <c r="J69" s="31"/>
    </row>
    <row r="70" spans="1:10" ht="18.75">
      <c r="A70" s="40">
        <v>41000000</v>
      </c>
      <c r="B70" s="19" t="s">
        <v>239</v>
      </c>
      <c r="C70" s="20"/>
      <c r="D70" s="18">
        <v>1169000</v>
      </c>
      <c r="E70" s="18">
        <v>1114636</v>
      </c>
      <c r="F70" s="39">
        <f t="shared" si="3"/>
        <v>95.34952951240376</v>
      </c>
      <c r="G70" s="37">
        <v>8667215</v>
      </c>
      <c r="H70" s="53">
        <f t="shared" si="0"/>
        <v>-7552579</v>
      </c>
      <c r="J70" s="31"/>
    </row>
    <row r="71" spans="1:10" ht="18.75">
      <c r="A71" s="40">
        <v>41030000</v>
      </c>
      <c r="B71" s="19" t="s">
        <v>248</v>
      </c>
      <c r="C71" s="20"/>
      <c r="D71" s="18">
        <v>1169000</v>
      </c>
      <c r="E71" s="18">
        <v>1114636</v>
      </c>
      <c r="F71" s="39">
        <f t="shared" si="3"/>
        <v>95.34952951240376</v>
      </c>
      <c r="G71" s="37">
        <v>8667215</v>
      </c>
      <c r="H71" s="53">
        <f t="shared" si="0"/>
        <v>-7552579</v>
      </c>
      <c r="J71" s="31"/>
    </row>
    <row r="72" spans="1:10" ht="37.5">
      <c r="A72" s="40">
        <v>41030400</v>
      </c>
      <c r="B72" s="25" t="s">
        <v>270</v>
      </c>
      <c r="C72" s="20"/>
      <c r="D72" s="18">
        <v>1019000</v>
      </c>
      <c r="E72" s="18">
        <v>964636</v>
      </c>
      <c r="F72" s="39">
        <f t="shared" si="3"/>
        <v>94.66496565260059</v>
      </c>
      <c r="G72" s="37">
        <v>969049</v>
      </c>
      <c r="H72" s="53">
        <f t="shared" si="0"/>
        <v>-4413</v>
      </c>
      <c r="J72" s="31"/>
    </row>
    <row r="73" spans="1:10" ht="18.75">
      <c r="A73" s="40">
        <v>41035000</v>
      </c>
      <c r="B73" s="19" t="s">
        <v>157</v>
      </c>
      <c r="C73" s="20"/>
      <c r="D73" s="18">
        <v>150000</v>
      </c>
      <c r="E73" s="20">
        <v>150000</v>
      </c>
      <c r="F73" s="39">
        <f t="shared" si="3"/>
        <v>100</v>
      </c>
      <c r="G73" s="37">
        <v>1219254</v>
      </c>
      <c r="H73" s="53">
        <f t="shared" si="0"/>
        <v>-1069254</v>
      </c>
      <c r="J73" s="31"/>
    </row>
    <row r="74" spans="1:10" ht="18.75">
      <c r="A74" s="40"/>
      <c r="B74" s="26"/>
      <c r="C74" s="21">
        <v>1302340</v>
      </c>
      <c r="D74" s="21">
        <f>D56+D68</f>
        <v>1633860</v>
      </c>
      <c r="E74" s="21">
        <f>E56+E68</f>
        <v>3925076</v>
      </c>
      <c r="F74" s="39">
        <f t="shared" si="3"/>
        <v>240.23331252371685</v>
      </c>
      <c r="G74" s="37">
        <v>7292642</v>
      </c>
      <c r="H74" s="53">
        <f t="shared" si="0"/>
        <v>-3367566</v>
      </c>
      <c r="J74" s="31"/>
    </row>
    <row r="75" spans="1:10" ht="18.75">
      <c r="A75" s="40"/>
      <c r="B75" s="26"/>
      <c r="C75" s="21">
        <f>C74+C69</f>
        <v>1302340</v>
      </c>
      <c r="D75" s="21">
        <f>D74+D69</f>
        <v>2802860</v>
      </c>
      <c r="E75" s="21">
        <f>E74+E69</f>
        <v>5039712</v>
      </c>
      <c r="F75" s="39">
        <f t="shared" si="3"/>
        <v>179.80605524357264</v>
      </c>
      <c r="G75" s="37">
        <v>15980263</v>
      </c>
      <c r="H75" s="53">
        <f t="shared" si="0"/>
        <v>-10940551</v>
      </c>
      <c r="J75" s="31"/>
    </row>
    <row r="76" spans="1:10" ht="18.75">
      <c r="A76" s="40"/>
      <c r="B76" s="27" t="s">
        <v>271</v>
      </c>
      <c r="C76" s="15">
        <f>C54+C75</f>
        <v>162633215</v>
      </c>
      <c r="D76" s="15">
        <f>D54+D75</f>
        <v>174428155</v>
      </c>
      <c r="E76" s="15">
        <f>E54+E75</f>
        <v>178476534</v>
      </c>
      <c r="F76" s="39">
        <f t="shared" si="3"/>
        <v>102.32094354262934</v>
      </c>
      <c r="G76" s="37">
        <f>G54+G75</f>
        <v>162843486</v>
      </c>
      <c r="H76" s="53">
        <f t="shared" si="0"/>
        <v>15633048</v>
      </c>
      <c r="J76" s="31"/>
    </row>
    <row r="77" spans="1:10" ht="18.75">
      <c r="A77" s="58" t="s">
        <v>170</v>
      </c>
      <c r="B77" s="58"/>
      <c r="C77" s="58"/>
      <c r="D77" s="58"/>
      <c r="E77" s="58"/>
      <c r="F77" s="58"/>
      <c r="G77" s="37"/>
      <c r="H77" s="37"/>
      <c r="J77" s="31"/>
    </row>
    <row r="78" spans="1:10" ht="18.75">
      <c r="A78" s="59" t="s">
        <v>171</v>
      </c>
      <c r="B78" s="59"/>
      <c r="C78" s="59"/>
      <c r="D78" s="59"/>
      <c r="E78" s="59"/>
      <c r="F78" s="59"/>
      <c r="G78" s="37"/>
      <c r="H78" s="37"/>
      <c r="J78" s="31"/>
    </row>
    <row r="79" spans="1:10" ht="18.75">
      <c r="A79" s="42" t="s">
        <v>0</v>
      </c>
      <c r="B79" s="13" t="s">
        <v>1</v>
      </c>
      <c r="C79" s="15">
        <f>C80</f>
        <v>1004219</v>
      </c>
      <c r="D79" s="15">
        <f>D80</f>
        <v>1056811</v>
      </c>
      <c r="E79" s="15">
        <f>E80</f>
        <v>1034845.82</v>
      </c>
      <c r="F79" s="43">
        <f>E79*100/D79/100</f>
        <v>0.9792156024114057</v>
      </c>
      <c r="G79" s="35">
        <f>G80</f>
        <v>804799</v>
      </c>
      <c r="H79" s="35">
        <f>E79-G79</f>
        <v>230046.81999999995</v>
      </c>
      <c r="J79" s="33"/>
    </row>
    <row r="80" spans="1:10" ht="18.75">
      <c r="A80" s="44" t="s">
        <v>2</v>
      </c>
      <c r="B80" s="14" t="s">
        <v>3</v>
      </c>
      <c r="C80" s="16">
        <v>1004219</v>
      </c>
      <c r="D80" s="16">
        <v>1056811</v>
      </c>
      <c r="E80" s="16">
        <v>1034845.82</v>
      </c>
      <c r="F80" s="45">
        <f aca="true" t="shared" si="4" ref="F80:F143">E80*100/D80/100</f>
        <v>0.9792156024114057</v>
      </c>
      <c r="G80" s="46">
        <v>804799</v>
      </c>
      <c r="H80" s="46">
        <f aca="true" t="shared" si="5" ref="H80:H143">E80-G80</f>
        <v>230046.81999999995</v>
      </c>
      <c r="J80" s="33"/>
    </row>
    <row r="81" spans="1:10" ht="18.75">
      <c r="A81" s="42" t="s">
        <v>4</v>
      </c>
      <c r="B81" s="13" t="s">
        <v>5</v>
      </c>
      <c r="C81" s="15">
        <f>SUM(C82:C91)</f>
        <v>53127239</v>
      </c>
      <c r="D81" s="15">
        <f>SUM(D82:D91)</f>
        <v>54303044</v>
      </c>
      <c r="E81" s="15">
        <f>SUM(E82:E91)</f>
        <v>54175626.010000005</v>
      </c>
      <c r="F81" s="43">
        <f t="shared" si="4"/>
        <v>0.9976535755527813</v>
      </c>
      <c r="G81" s="35">
        <f>G82+G83+G84+G85+G86+G87+G88+G89+G90+G91</f>
        <v>49792544</v>
      </c>
      <c r="H81" s="35">
        <f t="shared" si="5"/>
        <v>4383082.010000005</v>
      </c>
      <c r="J81" s="33"/>
    </row>
    <row r="82" spans="1:10" ht="56.25">
      <c r="A82" s="44" t="s">
        <v>6</v>
      </c>
      <c r="B82" s="14" t="s">
        <v>7</v>
      </c>
      <c r="C82" s="16">
        <v>49274333</v>
      </c>
      <c r="D82" s="16">
        <v>49787225</v>
      </c>
      <c r="E82" s="16">
        <v>49718042.720000006</v>
      </c>
      <c r="F82" s="45">
        <f t="shared" si="4"/>
        <v>0.9986104411322384</v>
      </c>
      <c r="G82" s="46">
        <v>45575686</v>
      </c>
      <c r="H82" s="46">
        <f t="shared" si="5"/>
        <v>4142356.7200000063</v>
      </c>
      <c r="J82" s="33"/>
    </row>
    <row r="83" spans="1:10" ht="37.5">
      <c r="A83" s="44" t="s">
        <v>8</v>
      </c>
      <c r="B83" s="14" t="s">
        <v>9</v>
      </c>
      <c r="C83" s="16">
        <v>1102604</v>
      </c>
      <c r="D83" s="16">
        <v>1279395</v>
      </c>
      <c r="E83" s="16">
        <v>1273165.35</v>
      </c>
      <c r="F83" s="45">
        <f t="shared" si="4"/>
        <v>0.9951307844723484</v>
      </c>
      <c r="G83" s="20">
        <v>1121080</v>
      </c>
      <c r="H83" s="46">
        <f t="shared" si="5"/>
        <v>152085.3500000001</v>
      </c>
      <c r="J83" s="33"/>
    </row>
    <row r="84" spans="1:10" ht="37.5">
      <c r="A84" s="44" t="s">
        <v>10</v>
      </c>
      <c r="B84" s="14" t="s">
        <v>11</v>
      </c>
      <c r="C84" s="16">
        <v>530015</v>
      </c>
      <c r="D84" s="16">
        <v>533087</v>
      </c>
      <c r="E84" s="16">
        <v>530547.42</v>
      </c>
      <c r="F84" s="45">
        <f t="shared" si="4"/>
        <v>0.9952360871677608</v>
      </c>
      <c r="G84" s="20">
        <v>524399</v>
      </c>
      <c r="H84" s="46">
        <f t="shared" si="5"/>
        <v>6148.420000000042</v>
      </c>
      <c r="J84" s="33"/>
    </row>
    <row r="85" spans="1:10" ht="18.75">
      <c r="A85" s="44" t="s">
        <v>12</v>
      </c>
      <c r="B85" s="14" t="s">
        <v>13</v>
      </c>
      <c r="C85" s="16">
        <v>80144</v>
      </c>
      <c r="D85" s="16">
        <v>65210</v>
      </c>
      <c r="E85" s="16">
        <v>54553.61</v>
      </c>
      <c r="F85" s="45">
        <f t="shared" si="4"/>
        <v>0.8365834994632725</v>
      </c>
      <c r="G85" s="20">
        <v>77632</v>
      </c>
      <c r="H85" s="46">
        <f t="shared" si="5"/>
        <v>-23078.39</v>
      </c>
      <c r="J85" s="33"/>
    </row>
    <row r="86" spans="1:10" ht="37.5">
      <c r="A86" s="44" t="s">
        <v>14</v>
      </c>
      <c r="B86" s="14" t="s">
        <v>15</v>
      </c>
      <c r="C86" s="16">
        <v>656183</v>
      </c>
      <c r="D86" s="16">
        <v>689465</v>
      </c>
      <c r="E86" s="16">
        <v>676501.6</v>
      </c>
      <c r="F86" s="45">
        <f t="shared" si="4"/>
        <v>0.9811978853168761</v>
      </c>
      <c r="G86" s="20">
        <v>631360</v>
      </c>
      <c r="H86" s="46">
        <f t="shared" si="5"/>
        <v>45141.59999999998</v>
      </c>
      <c r="J86" s="33"/>
    </row>
    <row r="87" spans="1:10" ht="37.5">
      <c r="A87" s="44" t="s">
        <v>16</v>
      </c>
      <c r="B87" s="14" t="s">
        <v>17</v>
      </c>
      <c r="C87" s="16">
        <v>880354</v>
      </c>
      <c r="D87" s="16">
        <v>890981</v>
      </c>
      <c r="E87" s="16">
        <v>881548.91</v>
      </c>
      <c r="F87" s="45">
        <f t="shared" si="4"/>
        <v>0.9894138146604697</v>
      </c>
      <c r="G87" s="20">
        <v>774133</v>
      </c>
      <c r="H87" s="46">
        <f t="shared" si="5"/>
        <v>107415.91000000003</v>
      </c>
      <c r="J87" s="33"/>
    </row>
    <row r="88" spans="1:10" ht="37.5">
      <c r="A88" s="44" t="s">
        <v>18</v>
      </c>
      <c r="B88" s="14" t="s">
        <v>19</v>
      </c>
      <c r="C88" s="16">
        <v>344192</v>
      </c>
      <c r="D88" s="16">
        <v>340897</v>
      </c>
      <c r="E88" s="16">
        <v>333067.33</v>
      </c>
      <c r="F88" s="45">
        <f t="shared" si="4"/>
        <v>0.9770321534070407</v>
      </c>
      <c r="G88" s="20">
        <v>309944</v>
      </c>
      <c r="H88" s="46">
        <f t="shared" si="5"/>
        <v>23123.330000000016</v>
      </c>
      <c r="J88" s="33"/>
    </row>
    <row r="89" spans="1:10" ht="18.75">
      <c r="A89" s="44" t="s">
        <v>20</v>
      </c>
      <c r="B89" s="14" t="s">
        <v>21</v>
      </c>
      <c r="C89" s="16">
        <v>150663</v>
      </c>
      <c r="D89" s="16">
        <v>148463</v>
      </c>
      <c r="E89" s="16">
        <v>145826.12</v>
      </c>
      <c r="F89" s="45">
        <f t="shared" si="4"/>
        <v>0.9822388069754754</v>
      </c>
      <c r="G89" s="20">
        <v>120892</v>
      </c>
      <c r="H89" s="46">
        <f t="shared" si="5"/>
        <v>24934.119999999995</v>
      </c>
      <c r="J89" s="33"/>
    </row>
    <row r="90" spans="1:10" ht="18.75">
      <c r="A90" s="44" t="s">
        <v>22</v>
      </c>
      <c r="B90" s="14" t="s">
        <v>23</v>
      </c>
      <c r="C90" s="16">
        <v>96008</v>
      </c>
      <c r="D90" s="16">
        <v>555578</v>
      </c>
      <c r="E90" s="16">
        <v>549629.95</v>
      </c>
      <c r="F90" s="45">
        <f t="shared" si="4"/>
        <v>0.9892939425247219</v>
      </c>
      <c r="G90" s="20">
        <v>638304</v>
      </c>
      <c r="H90" s="46">
        <f t="shared" si="5"/>
        <v>-88674.05000000005</v>
      </c>
      <c r="J90" s="33"/>
    </row>
    <row r="91" spans="1:10" ht="56.25">
      <c r="A91" s="44" t="s">
        <v>24</v>
      </c>
      <c r="B91" s="14" t="s">
        <v>25</v>
      </c>
      <c r="C91" s="16">
        <v>12743</v>
      </c>
      <c r="D91" s="16">
        <v>12743</v>
      </c>
      <c r="E91" s="16">
        <v>12743</v>
      </c>
      <c r="F91" s="45">
        <f t="shared" si="4"/>
        <v>1</v>
      </c>
      <c r="G91" s="20">
        <v>19114</v>
      </c>
      <c r="H91" s="46">
        <f t="shared" si="5"/>
        <v>-6371</v>
      </c>
      <c r="J91" s="33"/>
    </row>
    <row r="92" spans="1:10" ht="18.75">
      <c r="A92" s="42" t="s">
        <v>26</v>
      </c>
      <c r="B92" s="13" t="s">
        <v>27</v>
      </c>
      <c r="C92" s="15">
        <f>C93+C94+C95+C96</f>
        <v>31895900</v>
      </c>
      <c r="D92" s="15">
        <f>D93+D94+D95+D96</f>
        <v>34214893</v>
      </c>
      <c r="E92" s="15">
        <f>E93+E94+E95+E96</f>
        <v>34076801.010000005</v>
      </c>
      <c r="F92" s="43">
        <f t="shared" si="4"/>
        <v>0.9959639800714853</v>
      </c>
      <c r="G92" s="18">
        <f>G93</f>
        <v>19859714</v>
      </c>
      <c r="H92" s="35">
        <f t="shared" si="5"/>
        <v>14217087.010000005</v>
      </c>
      <c r="J92" s="33"/>
    </row>
    <row r="93" spans="1:10" ht="18.75">
      <c r="A93" s="44" t="s">
        <v>28</v>
      </c>
      <c r="B93" s="14" t="s">
        <v>29</v>
      </c>
      <c r="C93" s="16">
        <v>26337000</v>
      </c>
      <c r="D93" s="16">
        <v>27673475</v>
      </c>
      <c r="E93" s="16">
        <v>27607209.100000005</v>
      </c>
      <c r="F93" s="45">
        <f t="shared" si="4"/>
        <v>0.997605436252585</v>
      </c>
      <c r="G93" s="20">
        <v>19859714</v>
      </c>
      <c r="H93" s="46">
        <f t="shared" si="5"/>
        <v>7747495.100000005</v>
      </c>
      <c r="J93" s="33"/>
    </row>
    <row r="94" spans="1:10" ht="56.25">
      <c r="A94" s="44" t="s">
        <v>30</v>
      </c>
      <c r="B94" s="14" t="s">
        <v>31</v>
      </c>
      <c r="C94" s="16">
        <v>2852100</v>
      </c>
      <c r="D94" s="16">
        <v>3971513</v>
      </c>
      <c r="E94" s="16">
        <v>3914100.75</v>
      </c>
      <c r="F94" s="45">
        <f t="shared" si="4"/>
        <v>0.9855439853778648</v>
      </c>
      <c r="G94" s="20"/>
      <c r="H94" s="46">
        <f t="shared" si="5"/>
        <v>3914100.75</v>
      </c>
      <c r="J94" s="33"/>
    </row>
    <row r="95" spans="1:10" ht="18.75">
      <c r="A95" s="44" t="s">
        <v>32</v>
      </c>
      <c r="B95" s="14" t="s">
        <v>33</v>
      </c>
      <c r="C95" s="16">
        <v>1889800</v>
      </c>
      <c r="D95" s="16">
        <v>1941505</v>
      </c>
      <c r="E95" s="16">
        <v>1929442.36</v>
      </c>
      <c r="F95" s="45">
        <f t="shared" si="4"/>
        <v>0.9937869642365073</v>
      </c>
      <c r="G95" s="20"/>
      <c r="H95" s="46">
        <f t="shared" si="5"/>
        <v>1929442.36</v>
      </c>
      <c r="J95" s="33"/>
    </row>
    <row r="96" spans="1:10" ht="18.75">
      <c r="A96" s="44" t="s">
        <v>34</v>
      </c>
      <c r="B96" s="14" t="s">
        <v>35</v>
      </c>
      <c r="C96" s="16">
        <v>817000</v>
      </c>
      <c r="D96" s="16">
        <v>628400</v>
      </c>
      <c r="E96" s="16">
        <v>626048.8</v>
      </c>
      <c r="F96" s="45">
        <f t="shared" si="4"/>
        <v>0.9962584341183961</v>
      </c>
      <c r="G96" s="20"/>
      <c r="H96" s="46">
        <f t="shared" si="5"/>
        <v>626048.8</v>
      </c>
      <c r="J96" s="33"/>
    </row>
    <row r="97" spans="1:10" ht="18.75">
      <c r="A97" s="42" t="s">
        <v>36</v>
      </c>
      <c r="B97" s="13" t="s">
        <v>37</v>
      </c>
      <c r="C97" s="15">
        <f>SUM(C98:C133)</f>
        <v>60880476</v>
      </c>
      <c r="D97" s="15">
        <f>SUM(D98:D133)</f>
        <v>64661119</v>
      </c>
      <c r="E97" s="15">
        <f>SUM(E98:E133)</f>
        <v>64625486.400000006</v>
      </c>
      <c r="F97" s="43">
        <f t="shared" si="4"/>
        <v>0.9994489331370836</v>
      </c>
      <c r="G97" s="18">
        <f>G98+G99+G100+G101+G102+G103+G104+G105+G106+G107+G108+G109+G110+G111+G112+G113+G114+G115+G116+G117+G118+G119+G120+G121+G122+G123+G124+G125+G126+G127+G128+G129+G130+G131+G132+G133</f>
        <v>47701249</v>
      </c>
      <c r="H97" s="35">
        <f t="shared" si="5"/>
        <v>16924237.400000006</v>
      </c>
      <c r="J97" s="33"/>
    </row>
    <row r="98" spans="1:10" ht="112.5">
      <c r="A98" s="44" t="s">
        <v>38</v>
      </c>
      <c r="B98" s="14" t="s">
        <v>272</v>
      </c>
      <c r="C98" s="16">
        <v>5200000</v>
      </c>
      <c r="D98" s="16">
        <v>4217980</v>
      </c>
      <c r="E98" s="16">
        <v>4217980</v>
      </c>
      <c r="F98" s="45">
        <f t="shared" si="4"/>
        <v>1</v>
      </c>
      <c r="G98" s="20">
        <v>589074</v>
      </c>
      <c r="H98" s="46">
        <f t="shared" si="5"/>
        <v>3628906</v>
      </c>
      <c r="J98" s="33"/>
    </row>
    <row r="99" spans="1:10" ht="112.5">
      <c r="A99" s="44" t="s">
        <v>39</v>
      </c>
      <c r="B99" s="14" t="s">
        <v>272</v>
      </c>
      <c r="C99" s="16">
        <v>228500</v>
      </c>
      <c r="D99" s="16">
        <v>252688</v>
      </c>
      <c r="E99" s="16">
        <v>252688</v>
      </c>
      <c r="F99" s="45">
        <f t="shared" si="4"/>
        <v>1</v>
      </c>
      <c r="G99" s="20">
        <v>298186</v>
      </c>
      <c r="H99" s="46">
        <f t="shared" si="5"/>
        <v>-45498</v>
      </c>
      <c r="J99" s="33"/>
    </row>
    <row r="100" spans="1:10" ht="112.5">
      <c r="A100" s="44" t="s">
        <v>40</v>
      </c>
      <c r="B100" s="14" t="s">
        <v>273</v>
      </c>
      <c r="C100" s="16">
        <v>0</v>
      </c>
      <c r="D100" s="16">
        <v>7215</v>
      </c>
      <c r="E100" s="16">
        <v>7214.94</v>
      </c>
      <c r="F100" s="45">
        <f t="shared" si="4"/>
        <v>0.9999916839916839</v>
      </c>
      <c r="G100" s="20">
        <v>9408</v>
      </c>
      <c r="H100" s="46">
        <f t="shared" si="5"/>
        <v>-2193.0600000000004</v>
      </c>
      <c r="J100" s="33"/>
    </row>
    <row r="101" spans="1:10" ht="93.75">
      <c r="A101" s="44" t="s">
        <v>41</v>
      </c>
      <c r="B101" s="14" t="s">
        <v>274</v>
      </c>
      <c r="C101" s="16">
        <v>490000</v>
      </c>
      <c r="D101" s="16">
        <v>521402</v>
      </c>
      <c r="E101" s="16">
        <v>521402</v>
      </c>
      <c r="F101" s="45">
        <f t="shared" si="4"/>
        <v>1</v>
      </c>
      <c r="G101" s="20">
        <v>57773</v>
      </c>
      <c r="H101" s="46">
        <f t="shared" si="5"/>
        <v>463629</v>
      </c>
      <c r="J101" s="33"/>
    </row>
    <row r="102" spans="1:10" ht="93.75">
      <c r="A102" s="44" t="s">
        <v>42</v>
      </c>
      <c r="B102" s="14" t="s">
        <v>274</v>
      </c>
      <c r="C102" s="16">
        <v>11000</v>
      </c>
      <c r="D102" s="16">
        <v>12949</v>
      </c>
      <c r="E102" s="16">
        <v>12949</v>
      </c>
      <c r="F102" s="45">
        <f t="shared" si="4"/>
        <v>1</v>
      </c>
      <c r="G102" s="20">
        <v>13636</v>
      </c>
      <c r="H102" s="46">
        <f t="shared" si="5"/>
        <v>-687</v>
      </c>
      <c r="J102" s="33"/>
    </row>
    <row r="103" spans="1:10" ht="112.5">
      <c r="A103" s="44" t="s">
        <v>43</v>
      </c>
      <c r="B103" s="14" t="s">
        <v>44</v>
      </c>
      <c r="C103" s="16">
        <v>220000</v>
      </c>
      <c r="D103" s="16">
        <v>208600</v>
      </c>
      <c r="E103" s="16">
        <v>208600</v>
      </c>
      <c r="F103" s="45">
        <f t="shared" si="4"/>
        <v>1</v>
      </c>
      <c r="G103" s="20">
        <v>28589</v>
      </c>
      <c r="H103" s="46">
        <f t="shared" si="5"/>
        <v>180011</v>
      </c>
      <c r="J103" s="33"/>
    </row>
    <row r="104" spans="1:10" ht="112.5">
      <c r="A104" s="44" t="s">
        <v>45</v>
      </c>
      <c r="B104" s="14" t="s">
        <v>46</v>
      </c>
      <c r="C104" s="16">
        <v>11000</v>
      </c>
      <c r="D104" s="16">
        <v>12073</v>
      </c>
      <c r="E104" s="16">
        <v>12073</v>
      </c>
      <c r="F104" s="45">
        <f t="shared" si="4"/>
        <v>1</v>
      </c>
      <c r="G104" s="20">
        <v>10762</v>
      </c>
      <c r="H104" s="46">
        <f t="shared" si="5"/>
        <v>1311</v>
      </c>
      <c r="J104" s="33"/>
    </row>
    <row r="105" spans="1:10" ht="93.75">
      <c r="A105" s="44" t="s">
        <v>47</v>
      </c>
      <c r="B105" s="14" t="s">
        <v>48</v>
      </c>
      <c r="C105" s="16">
        <v>0</v>
      </c>
      <c r="D105" s="16">
        <v>7806</v>
      </c>
      <c r="E105" s="16">
        <v>7805.77</v>
      </c>
      <c r="F105" s="45">
        <f t="shared" si="4"/>
        <v>0.9999705354855241</v>
      </c>
      <c r="G105" s="20">
        <v>3000</v>
      </c>
      <c r="H105" s="46">
        <f t="shared" si="5"/>
        <v>4805.77</v>
      </c>
      <c r="J105" s="33"/>
    </row>
    <row r="106" spans="1:10" ht="93.75">
      <c r="A106" s="44" t="s">
        <v>49</v>
      </c>
      <c r="B106" s="14" t="s">
        <v>275</v>
      </c>
      <c r="C106" s="16">
        <v>770000</v>
      </c>
      <c r="D106" s="16">
        <v>824251</v>
      </c>
      <c r="E106" s="16">
        <v>824251</v>
      </c>
      <c r="F106" s="45">
        <f t="shared" si="4"/>
        <v>1</v>
      </c>
      <c r="G106" s="20">
        <v>32746</v>
      </c>
      <c r="H106" s="46">
        <f t="shared" si="5"/>
        <v>791505</v>
      </c>
      <c r="J106" s="33"/>
    </row>
    <row r="107" spans="1:10" ht="93.75">
      <c r="A107" s="44" t="s">
        <v>50</v>
      </c>
      <c r="B107" s="14" t="s">
        <v>275</v>
      </c>
      <c r="C107" s="16">
        <v>17000</v>
      </c>
      <c r="D107" s="16">
        <v>18270</v>
      </c>
      <c r="E107" s="16">
        <v>18270</v>
      </c>
      <c r="F107" s="45">
        <f t="shared" si="4"/>
        <v>1</v>
      </c>
      <c r="G107" s="20">
        <v>22890</v>
      </c>
      <c r="H107" s="46">
        <f t="shared" si="5"/>
        <v>-4620</v>
      </c>
      <c r="J107" s="33"/>
    </row>
    <row r="108" spans="1:10" ht="56.25">
      <c r="A108" s="44" t="s">
        <v>51</v>
      </c>
      <c r="B108" s="14" t="s">
        <v>52</v>
      </c>
      <c r="C108" s="16">
        <v>56900</v>
      </c>
      <c r="D108" s="16">
        <v>57162</v>
      </c>
      <c r="E108" s="16">
        <v>57161.32</v>
      </c>
      <c r="F108" s="45">
        <f t="shared" si="4"/>
        <v>0.999988103985165</v>
      </c>
      <c r="G108" s="20">
        <v>56020</v>
      </c>
      <c r="H108" s="46">
        <f t="shared" si="5"/>
        <v>1141.3199999999997</v>
      </c>
      <c r="J108" s="33"/>
    </row>
    <row r="109" spans="1:10" ht="37.5">
      <c r="A109" s="44" t="s">
        <v>53</v>
      </c>
      <c r="B109" s="14" t="s">
        <v>54</v>
      </c>
      <c r="C109" s="16">
        <v>0</v>
      </c>
      <c r="D109" s="16">
        <v>164672</v>
      </c>
      <c r="E109" s="16">
        <v>164671.5</v>
      </c>
      <c r="F109" s="45">
        <f t="shared" si="4"/>
        <v>0.999996963661096</v>
      </c>
      <c r="G109" s="20">
        <v>149644</v>
      </c>
      <c r="H109" s="46">
        <f t="shared" si="5"/>
        <v>15027.5</v>
      </c>
      <c r="J109" s="33"/>
    </row>
    <row r="110" spans="1:10" ht="37.5">
      <c r="A110" s="44" t="s">
        <v>55</v>
      </c>
      <c r="B110" s="14" t="s">
        <v>56</v>
      </c>
      <c r="C110" s="16">
        <v>350000</v>
      </c>
      <c r="D110" s="16">
        <v>329805</v>
      </c>
      <c r="E110" s="16">
        <v>329805</v>
      </c>
      <c r="F110" s="45">
        <f t="shared" si="4"/>
        <v>1</v>
      </c>
      <c r="G110" s="20">
        <v>26769</v>
      </c>
      <c r="H110" s="46">
        <f t="shared" si="5"/>
        <v>303036</v>
      </c>
      <c r="J110" s="33"/>
    </row>
    <row r="111" spans="1:10" ht="37.5">
      <c r="A111" s="44" t="s">
        <v>57</v>
      </c>
      <c r="B111" s="14" t="s">
        <v>58</v>
      </c>
      <c r="C111" s="16">
        <v>30000</v>
      </c>
      <c r="D111" s="16">
        <v>27287</v>
      </c>
      <c r="E111" s="16">
        <v>27287</v>
      </c>
      <c r="F111" s="45">
        <f t="shared" si="4"/>
        <v>1</v>
      </c>
      <c r="G111" s="20">
        <v>26913</v>
      </c>
      <c r="H111" s="46">
        <f t="shared" si="5"/>
        <v>374</v>
      </c>
      <c r="J111" s="33"/>
    </row>
    <row r="112" spans="1:10" ht="18.75">
      <c r="A112" s="44" t="s">
        <v>59</v>
      </c>
      <c r="B112" s="14" t="s">
        <v>60</v>
      </c>
      <c r="C112" s="16">
        <v>600000</v>
      </c>
      <c r="D112" s="16">
        <v>544276</v>
      </c>
      <c r="E112" s="16">
        <v>544276</v>
      </c>
      <c r="F112" s="45">
        <f t="shared" si="4"/>
        <v>1</v>
      </c>
      <c r="G112" s="20">
        <v>488600</v>
      </c>
      <c r="H112" s="46">
        <f t="shared" si="5"/>
        <v>55676</v>
      </c>
      <c r="J112" s="33"/>
    </row>
    <row r="113" spans="1:10" ht="18.75">
      <c r="A113" s="44" t="s">
        <v>61</v>
      </c>
      <c r="B113" s="14" t="s">
        <v>62</v>
      </c>
      <c r="C113" s="16">
        <v>10000000</v>
      </c>
      <c r="D113" s="16">
        <v>12187583</v>
      </c>
      <c r="E113" s="16">
        <v>12187582.54</v>
      </c>
      <c r="F113" s="45">
        <f t="shared" si="4"/>
        <v>0.9999999622566673</v>
      </c>
      <c r="G113" s="20">
        <v>9341013</v>
      </c>
      <c r="H113" s="46">
        <f t="shared" si="5"/>
        <v>2846569.539999999</v>
      </c>
      <c r="J113" s="33"/>
    </row>
    <row r="114" spans="1:10" ht="18.75">
      <c r="A114" s="44" t="s">
        <v>63</v>
      </c>
      <c r="B114" s="14" t="s">
        <v>64</v>
      </c>
      <c r="C114" s="16">
        <v>23000000</v>
      </c>
      <c r="D114" s="16">
        <v>24648731</v>
      </c>
      <c r="E114" s="16">
        <v>24648731</v>
      </c>
      <c r="F114" s="45">
        <f t="shared" si="4"/>
        <v>1</v>
      </c>
      <c r="G114" s="20">
        <v>20074462</v>
      </c>
      <c r="H114" s="46">
        <f t="shared" si="5"/>
        <v>4574269</v>
      </c>
      <c r="J114" s="33"/>
    </row>
    <row r="115" spans="1:10" ht="37.5">
      <c r="A115" s="44" t="s">
        <v>65</v>
      </c>
      <c r="B115" s="14" t="s">
        <v>66</v>
      </c>
      <c r="C115" s="16">
        <v>1150000</v>
      </c>
      <c r="D115" s="16">
        <v>1355741</v>
      </c>
      <c r="E115" s="16">
        <v>1355741</v>
      </c>
      <c r="F115" s="45">
        <f t="shared" si="4"/>
        <v>1</v>
      </c>
      <c r="G115" s="20">
        <v>1063036</v>
      </c>
      <c r="H115" s="46">
        <f t="shared" si="5"/>
        <v>292705</v>
      </c>
      <c r="J115" s="33"/>
    </row>
    <row r="116" spans="1:10" ht="18.75">
      <c r="A116" s="44" t="s">
        <v>67</v>
      </c>
      <c r="B116" s="14" t="s">
        <v>68</v>
      </c>
      <c r="C116" s="16">
        <v>3900000</v>
      </c>
      <c r="D116" s="16">
        <v>3852850</v>
      </c>
      <c r="E116" s="16">
        <v>3852850</v>
      </c>
      <c r="F116" s="45">
        <f t="shared" si="4"/>
        <v>1</v>
      </c>
      <c r="G116" s="20">
        <v>3366882</v>
      </c>
      <c r="H116" s="46">
        <f t="shared" si="5"/>
        <v>485968</v>
      </c>
      <c r="J116" s="33"/>
    </row>
    <row r="117" spans="1:10" ht="18.75">
      <c r="A117" s="44" t="s">
        <v>69</v>
      </c>
      <c r="B117" s="14" t="s">
        <v>70</v>
      </c>
      <c r="C117" s="16">
        <v>720000</v>
      </c>
      <c r="D117" s="16">
        <v>815326</v>
      </c>
      <c r="E117" s="16">
        <v>815326</v>
      </c>
      <c r="F117" s="45">
        <f t="shared" si="4"/>
        <v>1</v>
      </c>
      <c r="G117" s="20">
        <v>676075</v>
      </c>
      <c r="H117" s="46">
        <f t="shared" si="5"/>
        <v>139251</v>
      </c>
      <c r="J117" s="33"/>
    </row>
    <row r="118" spans="1:10" ht="18.75">
      <c r="A118" s="44" t="s">
        <v>71</v>
      </c>
      <c r="B118" s="14" t="s">
        <v>72</v>
      </c>
      <c r="C118" s="16">
        <v>23000</v>
      </c>
      <c r="D118" s="16">
        <v>3780</v>
      </c>
      <c r="E118" s="16">
        <v>3780</v>
      </c>
      <c r="F118" s="45">
        <f t="shared" si="4"/>
        <v>1</v>
      </c>
      <c r="G118" s="20">
        <v>12371</v>
      </c>
      <c r="H118" s="46">
        <f t="shared" si="5"/>
        <v>-8591</v>
      </c>
      <c r="J118" s="33"/>
    </row>
    <row r="119" spans="1:10" ht="37.5">
      <c r="A119" s="44" t="s">
        <v>73</v>
      </c>
      <c r="B119" s="14" t="s">
        <v>74</v>
      </c>
      <c r="C119" s="16">
        <v>1853400</v>
      </c>
      <c r="D119" s="16">
        <v>1872533</v>
      </c>
      <c r="E119" s="16">
        <v>1872533</v>
      </c>
      <c r="F119" s="45">
        <f t="shared" si="4"/>
        <v>1</v>
      </c>
      <c r="G119" s="20">
        <v>1474912</v>
      </c>
      <c r="H119" s="46">
        <f t="shared" si="5"/>
        <v>397621</v>
      </c>
      <c r="J119" s="33"/>
    </row>
    <row r="120" spans="1:10" ht="37.5">
      <c r="A120" s="44" t="s">
        <v>75</v>
      </c>
      <c r="B120" s="14" t="s">
        <v>76</v>
      </c>
      <c r="C120" s="16">
        <v>949300</v>
      </c>
      <c r="D120" s="16">
        <v>1021681</v>
      </c>
      <c r="E120" s="16">
        <v>1021681</v>
      </c>
      <c r="F120" s="45">
        <f t="shared" si="4"/>
        <v>1</v>
      </c>
      <c r="G120" s="20">
        <v>23341</v>
      </c>
      <c r="H120" s="46">
        <f t="shared" si="5"/>
        <v>998340</v>
      </c>
      <c r="J120" s="33"/>
    </row>
    <row r="121" spans="1:10" ht="56.25">
      <c r="A121" s="44" t="s">
        <v>77</v>
      </c>
      <c r="B121" s="14" t="s">
        <v>78</v>
      </c>
      <c r="C121" s="16">
        <v>290500</v>
      </c>
      <c r="D121" s="16">
        <v>410144</v>
      </c>
      <c r="E121" s="16">
        <v>410144</v>
      </c>
      <c r="F121" s="45">
        <f t="shared" si="4"/>
        <v>1</v>
      </c>
      <c r="G121" s="20">
        <v>330899</v>
      </c>
      <c r="H121" s="46">
        <f t="shared" si="5"/>
        <v>79245</v>
      </c>
      <c r="J121" s="33"/>
    </row>
    <row r="122" spans="1:10" ht="18.75">
      <c r="A122" s="44" t="s">
        <v>79</v>
      </c>
      <c r="B122" s="14" t="s">
        <v>80</v>
      </c>
      <c r="C122" s="16">
        <v>35000</v>
      </c>
      <c r="D122" s="16">
        <v>133000</v>
      </c>
      <c r="E122" s="16">
        <v>132963.49</v>
      </c>
      <c r="F122" s="45">
        <f t="shared" si="4"/>
        <v>0.9997254887218046</v>
      </c>
      <c r="G122" s="20">
        <v>537514</v>
      </c>
      <c r="H122" s="46">
        <f t="shared" si="5"/>
        <v>-404550.51</v>
      </c>
      <c r="J122" s="33"/>
    </row>
    <row r="123" spans="1:10" ht="37.5">
      <c r="A123" s="44" t="s">
        <v>81</v>
      </c>
      <c r="B123" s="14" t="s">
        <v>82</v>
      </c>
      <c r="C123" s="16">
        <v>6000</v>
      </c>
      <c r="D123" s="16">
        <v>3129</v>
      </c>
      <c r="E123" s="16">
        <v>3128.74</v>
      </c>
      <c r="F123" s="45">
        <f t="shared" si="4"/>
        <v>0.9999169063598593</v>
      </c>
      <c r="G123" s="20">
        <v>4251</v>
      </c>
      <c r="H123" s="46">
        <f t="shared" si="5"/>
        <v>-1122.2600000000002</v>
      </c>
      <c r="J123" s="33"/>
    </row>
    <row r="124" spans="1:10" ht="37.5">
      <c r="A124" s="44" t="s">
        <v>83</v>
      </c>
      <c r="B124" s="14" t="s">
        <v>84</v>
      </c>
      <c r="C124" s="16">
        <v>31500</v>
      </c>
      <c r="D124" s="16">
        <v>7807</v>
      </c>
      <c r="E124" s="16">
        <v>7807</v>
      </c>
      <c r="F124" s="45">
        <f t="shared" si="4"/>
        <v>1</v>
      </c>
      <c r="G124" s="20">
        <v>10728</v>
      </c>
      <c r="H124" s="46">
        <f t="shared" si="5"/>
        <v>-2921</v>
      </c>
      <c r="J124" s="33"/>
    </row>
    <row r="125" spans="1:10" ht="37.5">
      <c r="A125" s="44" t="s">
        <v>85</v>
      </c>
      <c r="B125" s="14" t="s">
        <v>86</v>
      </c>
      <c r="C125" s="16">
        <v>255300</v>
      </c>
      <c r="D125" s="16">
        <v>255300</v>
      </c>
      <c r="E125" s="16">
        <v>253133.15</v>
      </c>
      <c r="F125" s="45">
        <f t="shared" si="4"/>
        <v>0.9915125342734038</v>
      </c>
      <c r="G125" s="20">
        <v>237408</v>
      </c>
      <c r="H125" s="46">
        <f t="shared" si="5"/>
        <v>15725.149999999994</v>
      </c>
      <c r="J125" s="33"/>
    </row>
    <row r="126" spans="1:10" ht="37.5">
      <c r="A126" s="44" t="s">
        <v>87</v>
      </c>
      <c r="B126" s="14" t="s">
        <v>88</v>
      </c>
      <c r="C126" s="16">
        <v>15000</v>
      </c>
      <c r="D126" s="16">
        <v>15000</v>
      </c>
      <c r="E126" s="16">
        <v>15000</v>
      </c>
      <c r="F126" s="45">
        <f t="shared" si="4"/>
        <v>1</v>
      </c>
      <c r="G126" s="20">
        <v>10075</v>
      </c>
      <c r="H126" s="46">
        <f t="shared" si="5"/>
        <v>4925</v>
      </c>
      <c r="J126" s="33"/>
    </row>
    <row r="127" spans="1:10" ht="37.5">
      <c r="A127" s="44" t="s">
        <v>89</v>
      </c>
      <c r="B127" s="14" t="s">
        <v>90</v>
      </c>
      <c r="C127" s="16">
        <v>51400</v>
      </c>
      <c r="D127" s="16">
        <v>71400</v>
      </c>
      <c r="E127" s="16">
        <v>48717.13</v>
      </c>
      <c r="F127" s="45">
        <f t="shared" si="4"/>
        <v>0.6823127450980393</v>
      </c>
      <c r="G127" s="20">
        <v>57000</v>
      </c>
      <c r="H127" s="46">
        <f t="shared" si="5"/>
        <v>-8282.870000000003</v>
      </c>
      <c r="J127" s="33"/>
    </row>
    <row r="128" spans="1:10" ht="93.75">
      <c r="A128" s="44" t="s">
        <v>91</v>
      </c>
      <c r="B128" s="14" t="s">
        <v>92</v>
      </c>
      <c r="C128" s="16">
        <v>200000</v>
      </c>
      <c r="D128" s="16">
        <v>198532</v>
      </c>
      <c r="E128" s="16">
        <v>198532</v>
      </c>
      <c r="F128" s="45">
        <f t="shared" si="4"/>
        <v>1</v>
      </c>
      <c r="G128" s="20">
        <v>291312</v>
      </c>
      <c r="H128" s="46">
        <f t="shared" si="5"/>
        <v>-92780</v>
      </c>
      <c r="J128" s="33"/>
    </row>
    <row r="129" spans="1:10" ht="37.5">
      <c r="A129" s="44" t="s">
        <v>93</v>
      </c>
      <c r="B129" s="14" t="s">
        <v>94</v>
      </c>
      <c r="C129" s="16">
        <v>1966200</v>
      </c>
      <c r="D129" s="16">
        <v>1959857</v>
      </c>
      <c r="E129" s="16">
        <v>1949960.67</v>
      </c>
      <c r="F129" s="45">
        <f t="shared" si="4"/>
        <v>0.9949504836322243</v>
      </c>
      <c r="G129" s="20">
        <v>1656819</v>
      </c>
      <c r="H129" s="46">
        <f t="shared" si="5"/>
        <v>293141.6699999999</v>
      </c>
      <c r="J129" s="33"/>
    </row>
    <row r="130" spans="1:10" ht="93.75">
      <c r="A130" s="44" t="s">
        <v>95</v>
      </c>
      <c r="B130" s="14" t="s">
        <v>96</v>
      </c>
      <c r="C130" s="16">
        <v>457382</v>
      </c>
      <c r="D130" s="16">
        <v>509204</v>
      </c>
      <c r="E130" s="16">
        <v>509204</v>
      </c>
      <c r="F130" s="45">
        <f t="shared" si="4"/>
        <v>1</v>
      </c>
      <c r="G130" s="20"/>
      <c r="H130" s="46">
        <f t="shared" si="5"/>
        <v>509204</v>
      </c>
      <c r="J130" s="33"/>
    </row>
    <row r="131" spans="1:10" ht="37.5">
      <c r="A131" s="44" t="s">
        <v>97</v>
      </c>
      <c r="B131" s="14" t="s">
        <v>98</v>
      </c>
      <c r="C131" s="16">
        <v>30000</v>
      </c>
      <c r="D131" s="16">
        <v>30000</v>
      </c>
      <c r="E131" s="16">
        <v>29152.15</v>
      </c>
      <c r="F131" s="45">
        <f t="shared" si="4"/>
        <v>0.9717383333333334</v>
      </c>
      <c r="G131" s="20">
        <v>25000</v>
      </c>
      <c r="H131" s="46">
        <f t="shared" si="5"/>
        <v>4152.1500000000015</v>
      </c>
      <c r="J131" s="33"/>
    </row>
    <row r="132" spans="1:10" ht="37.5">
      <c r="A132" s="44" t="s">
        <v>99</v>
      </c>
      <c r="B132" s="14" t="s">
        <v>100</v>
      </c>
      <c r="C132" s="16">
        <v>7928000</v>
      </c>
      <c r="D132" s="16">
        <v>8065321</v>
      </c>
      <c r="E132" s="16">
        <v>8065321</v>
      </c>
      <c r="F132" s="45">
        <f t="shared" si="4"/>
        <v>1</v>
      </c>
      <c r="G132" s="20">
        <v>6660205</v>
      </c>
      <c r="H132" s="46">
        <f t="shared" si="5"/>
        <v>1405116</v>
      </c>
      <c r="J132" s="33"/>
    </row>
    <row r="133" spans="1:10" ht="56.25">
      <c r="A133" s="44" t="s">
        <v>101</v>
      </c>
      <c r="B133" s="14" t="s">
        <v>102</v>
      </c>
      <c r="C133" s="16">
        <v>34094</v>
      </c>
      <c r="D133" s="16">
        <v>37764</v>
      </c>
      <c r="E133" s="16">
        <v>37764</v>
      </c>
      <c r="F133" s="45">
        <f t="shared" si="4"/>
        <v>1</v>
      </c>
      <c r="G133" s="20">
        <v>33936</v>
      </c>
      <c r="H133" s="46">
        <f t="shared" si="5"/>
        <v>3828</v>
      </c>
      <c r="J133" s="33"/>
    </row>
    <row r="134" spans="1:10" ht="18.75">
      <c r="A134" s="42" t="s">
        <v>103</v>
      </c>
      <c r="B134" s="13" t="s">
        <v>104</v>
      </c>
      <c r="C134" s="15">
        <f>SUM(C135:C139)</f>
        <v>5124750</v>
      </c>
      <c r="D134" s="15">
        <f>SUM(D135:D139)</f>
        <v>5003813</v>
      </c>
      <c r="E134" s="15">
        <f>SUM(E135:E139)</f>
        <v>4957276.17</v>
      </c>
      <c r="F134" s="43">
        <f t="shared" si="4"/>
        <v>0.9906997263886561</v>
      </c>
      <c r="G134" s="18">
        <f>G135+G136+G137+G138+G139</f>
        <v>4545995</v>
      </c>
      <c r="H134" s="35">
        <f t="shared" si="5"/>
        <v>411281.1699999999</v>
      </c>
      <c r="J134" s="33"/>
    </row>
    <row r="135" spans="1:10" ht="18.75">
      <c r="A135" s="44" t="s">
        <v>105</v>
      </c>
      <c r="B135" s="14" t="s">
        <v>106</v>
      </c>
      <c r="C135" s="16">
        <v>1798452</v>
      </c>
      <c r="D135" s="16">
        <v>1746743</v>
      </c>
      <c r="E135" s="16">
        <v>1738242.61</v>
      </c>
      <c r="F135" s="45">
        <f t="shared" si="4"/>
        <v>0.9951335771776386</v>
      </c>
      <c r="G135" s="20">
        <v>1658134</v>
      </c>
      <c r="H135" s="46">
        <f t="shared" si="5"/>
        <v>80108.6100000001</v>
      </c>
      <c r="J135" s="33"/>
    </row>
    <row r="136" spans="1:10" ht="18.75">
      <c r="A136" s="44" t="s">
        <v>107</v>
      </c>
      <c r="B136" s="14" t="s">
        <v>108</v>
      </c>
      <c r="C136" s="16">
        <v>338128</v>
      </c>
      <c r="D136" s="16">
        <v>269036</v>
      </c>
      <c r="E136" s="16">
        <v>267114.39</v>
      </c>
      <c r="F136" s="45">
        <f t="shared" si="4"/>
        <v>0.9928574242852258</v>
      </c>
      <c r="G136" s="20">
        <v>345789</v>
      </c>
      <c r="H136" s="46">
        <f t="shared" si="5"/>
        <v>-78674.60999999999</v>
      </c>
      <c r="J136" s="33"/>
    </row>
    <row r="137" spans="1:10" ht="37.5">
      <c r="A137" s="44" t="s">
        <v>109</v>
      </c>
      <c r="B137" s="14" t="s">
        <v>110</v>
      </c>
      <c r="C137" s="16">
        <v>735485</v>
      </c>
      <c r="D137" s="16">
        <v>753329</v>
      </c>
      <c r="E137" s="16">
        <v>738104.34</v>
      </c>
      <c r="F137" s="45">
        <f t="shared" si="4"/>
        <v>0.9797901580849802</v>
      </c>
      <c r="G137" s="20">
        <v>669474</v>
      </c>
      <c r="H137" s="46">
        <f t="shared" si="5"/>
        <v>68630.33999999997</v>
      </c>
      <c r="J137" s="33"/>
    </row>
    <row r="138" spans="1:10" ht="18.75">
      <c r="A138" s="44" t="s">
        <v>111</v>
      </c>
      <c r="B138" s="14" t="s">
        <v>112</v>
      </c>
      <c r="C138" s="16">
        <v>1933711</v>
      </c>
      <c r="D138" s="16">
        <v>1915308</v>
      </c>
      <c r="E138" s="16">
        <v>1901238.55</v>
      </c>
      <c r="F138" s="45">
        <f t="shared" si="4"/>
        <v>0.9926542101844715</v>
      </c>
      <c r="G138" s="20">
        <v>1558805</v>
      </c>
      <c r="H138" s="46">
        <f t="shared" si="5"/>
        <v>342433.55000000005</v>
      </c>
      <c r="J138" s="33"/>
    </row>
    <row r="139" spans="1:10" ht="18.75">
      <c r="A139" s="44" t="s">
        <v>113</v>
      </c>
      <c r="B139" s="14" t="s">
        <v>114</v>
      </c>
      <c r="C139" s="16">
        <v>318974</v>
      </c>
      <c r="D139" s="16">
        <v>319397</v>
      </c>
      <c r="E139" s="16">
        <v>312576.28</v>
      </c>
      <c r="F139" s="45">
        <f t="shared" si="4"/>
        <v>0.9786450091891911</v>
      </c>
      <c r="G139" s="20">
        <v>313793</v>
      </c>
      <c r="H139" s="46">
        <f t="shared" si="5"/>
        <v>-1216.719999999972</v>
      </c>
      <c r="J139" s="33"/>
    </row>
    <row r="140" spans="1:10" ht="18.75">
      <c r="A140" s="42" t="s">
        <v>115</v>
      </c>
      <c r="B140" s="13" t="s">
        <v>116</v>
      </c>
      <c r="C140" s="15">
        <f>SUM(C141:C146)</f>
        <v>792900</v>
      </c>
      <c r="D140" s="15">
        <f>SUM(D141:D146)</f>
        <v>1144304</v>
      </c>
      <c r="E140" s="15">
        <f>SUM(E141:E146)</f>
        <v>1109699.97</v>
      </c>
      <c r="F140" s="43">
        <f t="shared" si="4"/>
        <v>0.969759757896503</v>
      </c>
      <c r="G140" s="18">
        <f>G141+G142+G143+G144+G145+G146</f>
        <v>1235874</v>
      </c>
      <c r="H140" s="35">
        <f t="shared" si="5"/>
        <v>-126174.03000000003</v>
      </c>
      <c r="J140" s="33"/>
    </row>
    <row r="141" spans="1:10" ht="37.5">
      <c r="A141" s="44" t="s">
        <v>117</v>
      </c>
      <c r="B141" s="14" t="s">
        <v>118</v>
      </c>
      <c r="C141" s="16">
        <v>50000</v>
      </c>
      <c r="D141" s="16">
        <v>65000</v>
      </c>
      <c r="E141" s="16">
        <v>43810.95</v>
      </c>
      <c r="F141" s="45">
        <f t="shared" si="4"/>
        <v>0.6740146153846154</v>
      </c>
      <c r="G141" s="20">
        <v>61050</v>
      </c>
      <c r="H141" s="46">
        <f t="shared" si="5"/>
        <v>-17239.050000000003</v>
      </c>
      <c r="J141" s="33"/>
    </row>
    <row r="142" spans="1:10" ht="37.5">
      <c r="A142" s="44" t="s">
        <v>119</v>
      </c>
      <c r="B142" s="14" t="s">
        <v>120</v>
      </c>
      <c r="C142" s="16">
        <v>21000</v>
      </c>
      <c r="D142" s="16">
        <v>27230</v>
      </c>
      <c r="E142" s="16">
        <v>27147.73</v>
      </c>
      <c r="F142" s="45">
        <f t="shared" si="4"/>
        <v>0.9969786999632758</v>
      </c>
      <c r="G142" s="20">
        <v>72593</v>
      </c>
      <c r="H142" s="46">
        <f t="shared" si="5"/>
        <v>-45445.270000000004</v>
      </c>
      <c r="J142" s="33"/>
    </row>
    <row r="143" spans="1:10" ht="37.5">
      <c r="A143" s="44" t="s">
        <v>121</v>
      </c>
      <c r="B143" s="14" t="s">
        <v>122</v>
      </c>
      <c r="C143" s="16">
        <v>636900</v>
      </c>
      <c r="D143" s="16">
        <v>967074</v>
      </c>
      <c r="E143" s="16">
        <v>953741.29</v>
      </c>
      <c r="F143" s="45">
        <f t="shared" si="4"/>
        <v>0.9862133507880472</v>
      </c>
      <c r="G143" s="20">
        <v>1020119</v>
      </c>
      <c r="H143" s="46">
        <f t="shared" si="5"/>
        <v>-66377.70999999996</v>
      </c>
      <c r="J143" s="33"/>
    </row>
    <row r="144" spans="1:10" ht="18.75">
      <c r="A144" s="44" t="s">
        <v>123</v>
      </c>
      <c r="B144" s="14" t="s">
        <v>124</v>
      </c>
      <c r="C144" s="16">
        <v>35000</v>
      </c>
      <c r="D144" s="16">
        <v>35000</v>
      </c>
      <c r="E144" s="16">
        <v>35000</v>
      </c>
      <c r="F144" s="45">
        <f aca="true" t="shared" si="6" ref="F144:F164">E144*100/D144/100</f>
        <v>1</v>
      </c>
      <c r="G144" s="46">
        <v>42962</v>
      </c>
      <c r="H144" s="46">
        <f aca="true" t="shared" si="7" ref="H144:H207">E144-G144</f>
        <v>-7962</v>
      </c>
      <c r="J144" s="33"/>
    </row>
    <row r="145" spans="1:10" ht="75">
      <c r="A145" s="44" t="s">
        <v>125</v>
      </c>
      <c r="B145" s="14" t="s">
        <v>126</v>
      </c>
      <c r="C145" s="16">
        <v>5000</v>
      </c>
      <c r="D145" s="16">
        <v>5000</v>
      </c>
      <c r="E145" s="16">
        <v>5000</v>
      </c>
      <c r="F145" s="45">
        <f t="shared" si="6"/>
        <v>1</v>
      </c>
      <c r="G145" s="46">
        <v>5000</v>
      </c>
      <c r="H145" s="46">
        <f t="shared" si="7"/>
        <v>0</v>
      </c>
      <c r="J145" s="33"/>
    </row>
    <row r="146" spans="1:10" ht="56.25">
      <c r="A146" s="44" t="s">
        <v>127</v>
      </c>
      <c r="B146" s="14" t="s">
        <v>128</v>
      </c>
      <c r="C146" s="16">
        <v>45000</v>
      </c>
      <c r="D146" s="16">
        <v>45000</v>
      </c>
      <c r="E146" s="16">
        <v>45000</v>
      </c>
      <c r="F146" s="45">
        <f t="shared" si="6"/>
        <v>1</v>
      </c>
      <c r="G146" s="46">
        <v>34150</v>
      </c>
      <c r="H146" s="46">
        <f t="shared" si="7"/>
        <v>10850</v>
      </c>
      <c r="J146" s="33"/>
    </row>
    <row r="147" spans="1:10" ht="37.5">
      <c r="A147" s="42" t="s">
        <v>129</v>
      </c>
      <c r="B147" s="13" t="s">
        <v>130</v>
      </c>
      <c r="C147" s="15">
        <f>C148+C149</f>
        <v>0</v>
      </c>
      <c r="D147" s="15">
        <f>D148+D149</f>
        <v>485288</v>
      </c>
      <c r="E147" s="15">
        <f>E148+E149</f>
        <v>485288</v>
      </c>
      <c r="F147" s="43">
        <f t="shared" si="6"/>
        <v>1</v>
      </c>
      <c r="G147" s="18">
        <f>G148+G149</f>
        <v>450379</v>
      </c>
      <c r="H147" s="35">
        <f t="shared" si="7"/>
        <v>34909</v>
      </c>
      <c r="J147" s="33"/>
    </row>
    <row r="148" spans="1:10" ht="56.25">
      <c r="A148" s="44" t="s">
        <v>131</v>
      </c>
      <c r="B148" s="14" t="s">
        <v>132</v>
      </c>
      <c r="C148" s="16">
        <v>0</v>
      </c>
      <c r="D148" s="16">
        <v>450288</v>
      </c>
      <c r="E148" s="16">
        <v>450288</v>
      </c>
      <c r="F148" s="45">
        <f t="shared" si="6"/>
        <v>1</v>
      </c>
      <c r="G148" s="20">
        <v>419163</v>
      </c>
      <c r="H148" s="46">
        <f t="shared" si="7"/>
        <v>31125</v>
      </c>
      <c r="J148" s="33"/>
    </row>
    <row r="149" spans="1:10" ht="56.25">
      <c r="A149" s="44" t="s">
        <v>133</v>
      </c>
      <c r="B149" s="14" t="s">
        <v>134</v>
      </c>
      <c r="C149" s="16">
        <v>0</v>
      </c>
      <c r="D149" s="16">
        <v>35000</v>
      </c>
      <c r="E149" s="16">
        <v>35000</v>
      </c>
      <c r="F149" s="45">
        <f t="shared" si="6"/>
        <v>1</v>
      </c>
      <c r="G149" s="20">
        <v>31216</v>
      </c>
      <c r="H149" s="46">
        <f t="shared" si="7"/>
        <v>3784</v>
      </c>
      <c r="J149" s="33"/>
    </row>
    <row r="150" spans="1:10" ht="37.5">
      <c r="A150" s="42" t="s">
        <v>135</v>
      </c>
      <c r="B150" s="13" t="s">
        <v>136</v>
      </c>
      <c r="C150" s="15">
        <f>C151</f>
        <v>0</v>
      </c>
      <c r="D150" s="15">
        <f>D151</f>
        <v>30241</v>
      </c>
      <c r="E150" s="15">
        <f>E151</f>
        <v>30241</v>
      </c>
      <c r="F150" s="43">
        <f t="shared" si="6"/>
        <v>1</v>
      </c>
      <c r="G150" s="18">
        <f>G151</f>
        <v>27900</v>
      </c>
      <c r="H150" s="46">
        <f t="shared" si="7"/>
        <v>2341</v>
      </c>
      <c r="J150" s="33"/>
    </row>
    <row r="151" spans="1:10" ht="37.5">
      <c r="A151" s="44" t="s">
        <v>137</v>
      </c>
      <c r="B151" s="14" t="s">
        <v>138</v>
      </c>
      <c r="C151" s="16">
        <v>0</v>
      </c>
      <c r="D151" s="16">
        <v>30241</v>
      </c>
      <c r="E151" s="16">
        <v>30241</v>
      </c>
      <c r="F151" s="45">
        <f t="shared" si="6"/>
        <v>1</v>
      </c>
      <c r="G151" s="20">
        <v>27900</v>
      </c>
      <c r="H151" s="46">
        <f t="shared" si="7"/>
        <v>2341</v>
      </c>
      <c r="J151" s="33"/>
    </row>
    <row r="152" spans="1:10" ht="18.75">
      <c r="A152" s="42" t="s">
        <v>139</v>
      </c>
      <c r="B152" s="13" t="s">
        <v>140</v>
      </c>
      <c r="C152" s="15">
        <f>SUM(C153:C163)</f>
        <v>7959910</v>
      </c>
      <c r="D152" s="15">
        <f>SUM(D153:D163)</f>
        <v>10671700</v>
      </c>
      <c r="E152" s="15">
        <f>SUM(E153:E163)</f>
        <v>10636241.080000002</v>
      </c>
      <c r="F152" s="43">
        <f t="shared" si="6"/>
        <v>0.9966772941518224</v>
      </c>
      <c r="G152" s="18">
        <f>G153+G154+G155+G156+G157+G158+G159+G160+G161+G162+G163</f>
        <v>21265861</v>
      </c>
      <c r="H152" s="35">
        <f t="shared" si="7"/>
        <v>-10629619.919999998</v>
      </c>
      <c r="J152" s="33"/>
    </row>
    <row r="153" spans="1:10" ht="18.75">
      <c r="A153" s="44" t="s">
        <v>141</v>
      </c>
      <c r="B153" s="14" t="s">
        <v>142</v>
      </c>
      <c r="C153" s="16">
        <v>33418</v>
      </c>
      <c r="D153" s="16">
        <v>2217</v>
      </c>
      <c r="E153" s="16">
        <v>0</v>
      </c>
      <c r="F153" s="43">
        <f t="shared" si="6"/>
        <v>0</v>
      </c>
      <c r="G153" s="20"/>
      <c r="H153" s="46">
        <f t="shared" si="7"/>
        <v>0</v>
      </c>
      <c r="J153" s="33"/>
    </row>
    <row r="154" spans="1:10" ht="56.25">
      <c r="A154" s="44" t="s">
        <v>143</v>
      </c>
      <c r="B154" s="14" t="s">
        <v>144</v>
      </c>
      <c r="C154" s="16">
        <v>7081492</v>
      </c>
      <c r="D154" s="16">
        <v>7081492</v>
      </c>
      <c r="E154" s="16">
        <v>7081492</v>
      </c>
      <c r="F154" s="45">
        <f t="shared" si="6"/>
        <v>1</v>
      </c>
      <c r="G154" s="20">
        <v>18665243</v>
      </c>
      <c r="H154" s="46">
        <f t="shared" si="7"/>
        <v>-11583751</v>
      </c>
      <c r="J154" s="33"/>
    </row>
    <row r="155" spans="1:10" ht="112.5">
      <c r="A155" s="44" t="s">
        <v>145</v>
      </c>
      <c r="B155" s="14" t="s">
        <v>146</v>
      </c>
      <c r="C155" s="16">
        <v>0</v>
      </c>
      <c r="D155" s="16">
        <v>804600</v>
      </c>
      <c r="E155" s="16">
        <v>804600</v>
      </c>
      <c r="F155" s="45">
        <f t="shared" si="6"/>
        <v>1</v>
      </c>
      <c r="G155" s="20"/>
      <c r="H155" s="46">
        <f t="shared" si="7"/>
        <v>804600</v>
      </c>
      <c r="J155" s="33"/>
    </row>
    <row r="156" spans="1:10" ht="56.25">
      <c r="A156" s="44" t="s">
        <v>147</v>
      </c>
      <c r="B156" s="14" t="s">
        <v>148</v>
      </c>
      <c r="C156" s="16">
        <v>667600</v>
      </c>
      <c r="D156" s="16">
        <v>667600</v>
      </c>
      <c r="E156" s="16">
        <v>667600</v>
      </c>
      <c r="F156" s="45">
        <f t="shared" si="6"/>
        <v>1</v>
      </c>
      <c r="G156" s="20">
        <v>454076</v>
      </c>
      <c r="H156" s="46">
        <f t="shared" si="7"/>
        <v>213524</v>
      </c>
      <c r="J156" s="33"/>
    </row>
    <row r="157" spans="1:10" ht="18.75">
      <c r="A157" s="44" t="s">
        <v>149</v>
      </c>
      <c r="B157" s="14" t="s">
        <v>150</v>
      </c>
      <c r="C157" s="16">
        <v>0</v>
      </c>
      <c r="D157" s="16">
        <v>305379</v>
      </c>
      <c r="E157" s="16">
        <v>305379</v>
      </c>
      <c r="F157" s="45">
        <f t="shared" si="6"/>
        <v>1</v>
      </c>
      <c r="G157" s="20">
        <v>240000</v>
      </c>
      <c r="H157" s="46">
        <f t="shared" si="7"/>
        <v>65379</v>
      </c>
      <c r="J157" s="33"/>
    </row>
    <row r="158" spans="1:10" ht="112.5">
      <c r="A158" s="44" t="s">
        <v>151</v>
      </c>
      <c r="B158" s="14" t="s">
        <v>276</v>
      </c>
      <c r="C158" s="16">
        <v>72400</v>
      </c>
      <c r="D158" s="16">
        <v>72400</v>
      </c>
      <c r="E158" s="16">
        <v>54850.81</v>
      </c>
      <c r="F158" s="45">
        <f t="shared" si="6"/>
        <v>0.7576078729281768</v>
      </c>
      <c r="G158" s="20"/>
      <c r="H158" s="46">
        <f t="shared" si="7"/>
        <v>54850.81</v>
      </c>
      <c r="J158" s="33"/>
    </row>
    <row r="159" spans="1:10" ht="56.25">
      <c r="A159" s="44" t="s">
        <v>152</v>
      </c>
      <c r="B159" s="14" t="s">
        <v>153</v>
      </c>
      <c r="C159" s="16">
        <v>0</v>
      </c>
      <c r="D159" s="16">
        <v>50000</v>
      </c>
      <c r="E159" s="16">
        <v>49967.6</v>
      </c>
      <c r="F159" s="45">
        <f t="shared" si="6"/>
        <v>0.9993519999999999</v>
      </c>
      <c r="G159" s="20">
        <v>54996</v>
      </c>
      <c r="H159" s="46">
        <f t="shared" si="7"/>
        <v>-5028.4000000000015</v>
      </c>
      <c r="J159" s="33"/>
    </row>
    <row r="160" spans="1:10" ht="56.25">
      <c r="A160" s="44" t="s">
        <v>154</v>
      </c>
      <c r="B160" s="14" t="s">
        <v>155</v>
      </c>
      <c r="C160" s="16">
        <v>0</v>
      </c>
      <c r="D160" s="16">
        <v>263511</v>
      </c>
      <c r="E160" s="16">
        <v>263510.8</v>
      </c>
      <c r="F160" s="45">
        <f t="shared" si="6"/>
        <v>0.9999992410184015</v>
      </c>
      <c r="G160" s="20"/>
      <c r="H160" s="46">
        <f t="shared" si="7"/>
        <v>263510.8</v>
      </c>
      <c r="J160" s="33"/>
    </row>
    <row r="161" spans="1:10" ht="18.75">
      <c r="A161" s="44" t="s">
        <v>156</v>
      </c>
      <c r="B161" s="14" t="s">
        <v>157</v>
      </c>
      <c r="C161" s="16">
        <v>0</v>
      </c>
      <c r="D161" s="16">
        <v>1103657</v>
      </c>
      <c r="E161" s="16">
        <v>1102654.21</v>
      </c>
      <c r="F161" s="45">
        <f t="shared" si="6"/>
        <v>0.9990913934311113</v>
      </c>
      <c r="G161" s="20">
        <v>772313</v>
      </c>
      <c r="H161" s="46">
        <f t="shared" si="7"/>
        <v>330341.20999999996</v>
      </c>
      <c r="J161" s="33"/>
    </row>
    <row r="162" spans="1:10" ht="75">
      <c r="A162" s="44" t="s">
        <v>158</v>
      </c>
      <c r="B162" s="14" t="s">
        <v>159</v>
      </c>
      <c r="C162" s="16">
        <v>0</v>
      </c>
      <c r="D162" s="16">
        <v>47000</v>
      </c>
      <c r="E162" s="16">
        <v>34242.09</v>
      </c>
      <c r="F162" s="45">
        <f t="shared" si="6"/>
        <v>0.7285551063829786</v>
      </c>
      <c r="G162" s="20">
        <v>952134</v>
      </c>
      <c r="H162" s="46">
        <f t="shared" si="7"/>
        <v>-917891.91</v>
      </c>
      <c r="J162" s="33"/>
    </row>
    <row r="163" spans="1:10" ht="18.75">
      <c r="A163" s="44" t="s">
        <v>160</v>
      </c>
      <c r="B163" s="14" t="s">
        <v>124</v>
      </c>
      <c r="C163" s="16">
        <v>105000</v>
      </c>
      <c r="D163" s="16">
        <v>273844</v>
      </c>
      <c r="E163" s="16">
        <v>271944.57</v>
      </c>
      <c r="F163" s="45">
        <f t="shared" si="6"/>
        <v>0.993063824659295</v>
      </c>
      <c r="G163" s="20">
        <v>127099</v>
      </c>
      <c r="H163" s="46">
        <f t="shared" si="7"/>
        <v>144845.57</v>
      </c>
      <c r="J163" s="33"/>
    </row>
    <row r="164" spans="1:10" ht="18.75">
      <c r="A164" s="42" t="s">
        <v>161</v>
      </c>
      <c r="B164" s="13" t="s">
        <v>220</v>
      </c>
      <c r="C164" s="15">
        <f>C79+C81+C92+C97+C134+C140+C147+C150+C152</f>
        <v>160785394</v>
      </c>
      <c r="D164" s="15">
        <f>D79+D81+D92+D97+D134+D140+D147+D150+D152</f>
        <v>171571213</v>
      </c>
      <c r="E164" s="15">
        <f>E79+E81+E92+E97+E134+E140+E147+E150+E152</f>
        <v>171131505.46</v>
      </c>
      <c r="F164" s="43">
        <f t="shared" si="6"/>
        <v>0.9974371718173957</v>
      </c>
      <c r="G164" s="18">
        <f>G79+G81+G92+G97+G134+G140+G147+G150+G152</f>
        <v>145684315</v>
      </c>
      <c r="H164" s="35">
        <f t="shared" si="7"/>
        <v>25447190.46000001</v>
      </c>
      <c r="J164" s="33"/>
    </row>
    <row r="165" spans="1:10" ht="18.75">
      <c r="A165" s="56" t="s">
        <v>172</v>
      </c>
      <c r="B165" s="57"/>
      <c r="C165" s="57"/>
      <c r="D165" s="57"/>
      <c r="E165" s="57"/>
      <c r="F165" s="57"/>
      <c r="G165" s="37"/>
      <c r="H165" s="34">
        <f t="shared" si="7"/>
        <v>0</v>
      </c>
      <c r="J165" s="33"/>
    </row>
    <row r="166" spans="1:10" ht="18.75">
      <c r="A166" s="42" t="s">
        <v>0</v>
      </c>
      <c r="B166" s="13" t="s">
        <v>1</v>
      </c>
      <c r="C166" s="15">
        <f>C167</f>
        <v>28000</v>
      </c>
      <c r="D166" s="15">
        <f>D167</f>
        <v>42000</v>
      </c>
      <c r="E166" s="15">
        <f>E167</f>
        <v>19216.85</v>
      </c>
      <c r="F166" s="47">
        <f>E166*100/D166/100</f>
        <v>0.4575440476190476</v>
      </c>
      <c r="G166" s="18">
        <f>G167</f>
        <v>16627</v>
      </c>
      <c r="H166" s="35">
        <f t="shared" si="7"/>
        <v>2589.8499999999985</v>
      </c>
      <c r="J166" s="33"/>
    </row>
    <row r="167" spans="1:10" ht="18.75">
      <c r="A167" s="44" t="s">
        <v>2</v>
      </c>
      <c r="B167" s="14" t="s">
        <v>3</v>
      </c>
      <c r="C167" s="16">
        <v>28000</v>
      </c>
      <c r="D167" s="16">
        <v>42000</v>
      </c>
      <c r="E167" s="16">
        <v>19216.85</v>
      </c>
      <c r="F167" s="48">
        <f aca="true" t="shared" si="8" ref="F167:F204">E167*100/D167/100</f>
        <v>0.4575440476190476</v>
      </c>
      <c r="G167" s="20">
        <v>16627</v>
      </c>
      <c r="H167" s="46">
        <f t="shared" si="7"/>
        <v>2589.8499999999985</v>
      </c>
      <c r="J167" s="33"/>
    </row>
    <row r="168" spans="1:10" ht="18.75">
      <c r="A168" s="42" t="s">
        <v>4</v>
      </c>
      <c r="B168" s="13" t="s">
        <v>5</v>
      </c>
      <c r="C168" s="15">
        <f>C169+C170+C171+C172</f>
        <v>55200</v>
      </c>
      <c r="D168" s="15">
        <f>D169+D170+D171+D172</f>
        <v>483080</v>
      </c>
      <c r="E168" s="15">
        <f>E169+E170+E171+E172</f>
        <v>1405100.8200000003</v>
      </c>
      <c r="F168" s="47">
        <f t="shared" si="8"/>
        <v>2.908629667963899</v>
      </c>
      <c r="G168" s="18">
        <f>G169+G170+G171+G172</f>
        <v>5612416</v>
      </c>
      <c r="H168" s="35">
        <f t="shared" si="7"/>
        <v>-4207315.18</v>
      </c>
      <c r="J168" s="33"/>
    </row>
    <row r="169" spans="1:10" ht="56.25">
      <c r="A169" s="44" t="s">
        <v>6</v>
      </c>
      <c r="B169" s="14" t="s">
        <v>7</v>
      </c>
      <c r="C169" s="16">
        <v>55200</v>
      </c>
      <c r="D169" s="16">
        <v>217080</v>
      </c>
      <c r="E169" s="16">
        <v>1105522.57</v>
      </c>
      <c r="F169" s="48">
        <f t="shared" si="8"/>
        <v>5.092696563478902</v>
      </c>
      <c r="G169" s="20">
        <v>5602902</v>
      </c>
      <c r="H169" s="46">
        <f t="shared" si="7"/>
        <v>-4497379.43</v>
      </c>
      <c r="J169" s="33"/>
    </row>
    <row r="170" spans="1:10" ht="37.5">
      <c r="A170" s="44" t="s">
        <v>8</v>
      </c>
      <c r="B170" s="14" t="s">
        <v>9</v>
      </c>
      <c r="C170" s="16">
        <v>0</v>
      </c>
      <c r="D170" s="16">
        <v>0</v>
      </c>
      <c r="E170" s="16">
        <v>33609.86</v>
      </c>
      <c r="F170" s="48"/>
      <c r="G170" s="20">
        <v>9514</v>
      </c>
      <c r="H170" s="46">
        <f t="shared" si="7"/>
        <v>24095.86</v>
      </c>
      <c r="J170" s="33"/>
    </row>
    <row r="171" spans="1:10" ht="37.5">
      <c r="A171" s="44" t="s">
        <v>16</v>
      </c>
      <c r="B171" s="14" t="s">
        <v>17</v>
      </c>
      <c r="C171" s="16">
        <v>0</v>
      </c>
      <c r="D171" s="16">
        <v>10000</v>
      </c>
      <c r="E171" s="16">
        <v>10000</v>
      </c>
      <c r="F171" s="48">
        <f t="shared" si="8"/>
        <v>1</v>
      </c>
      <c r="G171" s="20"/>
      <c r="H171" s="46">
        <f t="shared" si="7"/>
        <v>10000</v>
      </c>
      <c r="J171" s="33"/>
    </row>
    <row r="172" spans="1:10" ht="18.75">
      <c r="A172" s="44" t="s">
        <v>22</v>
      </c>
      <c r="B172" s="14" t="s">
        <v>23</v>
      </c>
      <c r="C172" s="16">
        <v>0</v>
      </c>
      <c r="D172" s="16">
        <v>256000</v>
      </c>
      <c r="E172" s="16">
        <v>255968.39</v>
      </c>
      <c r="F172" s="48">
        <f t="shared" si="8"/>
        <v>0.9998765234375</v>
      </c>
      <c r="G172" s="20"/>
      <c r="H172" s="46">
        <f t="shared" si="7"/>
        <v>255968.39</v>
      </c>
      <c r="J172" s="33"/>
    </row>
    <row r="173" spans="1:10" ht="18.75">
      <c r="A173" s="42" t="s">
        <v>26</v>
      </c>
      <c r="B173" s="13" t="s">
        <v>27</v>
      </c>
      <c r="C173" s="15">
        <f>C174+C175+C176+C177</f>
        <v>910000</v>
      </c>
      <c r="D173" s="15">
        <f>D174+D175+D176+D177</f>
        <v>2589491</v>
      </c>
      <c r="E173" s="15">
        <f>E174+E175+E176+E177</f>
        <v>2344483.2</v>
      </c>
      <c r="F173" s="47">
        <f t="shared" si="8"/>
        <v>0.9053837993644313</v>
      </c>
      <c r="G173" s="18">
        <f>G174</f>
        <v>1320374</v>
      </c>
      <c r="H173" s="35">
        <f t="shared" si="7"/>
        <v>1024109.2000000002</v>
      </c>
      <c r="J173" s="33"/>
    </row>
    <row r="174" spans="1:10" ht="18.75">
      <c r="A174" s="44" t="s">
        <v>28</v>
      </c>
      <c r="B174" s="14" t="s">
        <v>29</v>
      </c>
      <c r="C174" s="16">
        <v>910000</v>
      </c>
      <c r="D174" s="16">
        <v>2559491</v>
      </c>
      <c r="E174" s="16">
        <v>2247466</v>
      </c>
      <c r="F174" s="48">
        <f t="shared" si="8"/>
        <v>0.878090995436202</v>
      </c>
      <c r="G174" s="20">
        <v>1320374</v>
      </c>
      <c r="H174" s="46">
        <f t="shared" si="7"/>
        <v>927092</v>
      </c>
      <c r="J174" s="33"/>
    </row>
    <row r="175" spans="1:10" ht="56.25">
      <c r="A175" s="44" t="s">
        <v>30</v>
      </c>
      <c r="B175" s="14" t="s">
        <v>31</v>
      </c>
      <c r="C175" s="16">
        <v>0</v>
      </c>
      <c r="D175" s="16">
        <v>0</v>
      </c>
      <c r="E175" s="16">
        <v>12023</v>
      </c>
      <c r="F175" s="48"/>
      <c r="G175" s="20"/>
      <c r="H175" s="46">
        <f t="shared" si="7"/>
        <v>12023</v>
      </c>
      <c r="J175" s="33"/>
    </row>
    <row r="176" spans="1:10" ht="18.75">
      <c r="A176" s="44" t="s">
        <v>32</v>
      </c>
      <c r="B176" s="14" t="s">
        <v>33</v>
      </c>
      <c r="C176" s="16">
        <v>0</v>
      </c>
      <c r="D176" s="16">
        <v>0</v>
      </c>
      <c r="E176" s="16">
        <v>65428</v>
      </c>
      <c r="F176" s="48"/>
      <c r="G176" s="20"/>
      <c r="H176" s="46">
        <f t="shared" si="7"/>
        <v>65428</v>
      </c>
      <c r="J176" s="33"/>
    </row>
    <row r="177" spans="1:10" ht="18.75">
      <c r="A177" s="44" t="s">
        <v>34</v>
      </c>
      <c r="B177" s="14" t="s">
        <v>35</v>
      </c>
      <c r="C177" s="16">
        <v>0</v>
      </c>
      <c r="D177" s="16">
        <v>30000</v>
      </c>
      <c r="E177" s="16">
        <v>19566.2</v>
      </c>
      <c r="F177" s="48">
        <f t="shared" si="8"/>
        <v>0.6522066666666667</v>
      </c>
      <c r="G177" s="20"/>
      <c r="H177" s="46">
        <f t="shared" si="7"/>
        <v>19566.2</v>
      </c>
      <c r="J177" s="33"/>
    </row>
    <row r="178" spans="1:10" ht="18.75">
      <c r="A178" s="42" t="s">
        <v>36</v>
      </c>
      <c r="B178" s="13" t="s">
        <v>37</v>
      </c>
      <c r="C178" s="15">
        <f>C179+C181</f>
        <v>0</v>
      </c>
      <c r="D178" s="15">
        <f>D179+D181</f>
        <v>0</v>
      </c>
      <c r="E178" s="15">
        <f>E179+E181+E180</f>
        <v>23446</v>
      </c>
      <c r="F178" s="48"/>
      <c r="G178" s="18">
        <f>G179+G180+G181</f>
        <v>417210</v>
      </c>
      <c r="H178" s="35">
        <f t="shared" si="7"/>
        <v>-393764</v>
      </c>
      <c r="J178" s="33"/>
    </row>
    <row r="179" spans="1:10" ht="37.5">
      <c r="A179" s="44" t="s">
        <v>87</v>
      </c>
      <c r="B179" s="14" t="s">
        <v>88</v>
      </c>
      <c r="C179" s="16">
        <v>0</v>
      </c>
      <c r="D179" s="16">
        <v>0</v>
      </c>
      <c r="E179" s="16">
        <v>920</v>
      </c>
      <c r="F179" s="48"/>
      <c r="G179" s="20"/>
      <c r="H179" s="46">
        <f t="shared" si="7"/>
        <v>920</v>
      </c>
      <c r="J179" s="33"/>
    </row>
    <row r="180" spans="1:10" ht="37.5">
      <c r="A180" s="49">
        <v>91103</v>
      </c>
      <c r="B180" s="14" t="s">
        <v>90</v>
      </c>
      <c r="C180" s="16"/>
      <c r="D180" s="16"/>
      <c r="E180" s="16">
        <v>7368</v>
      </c>
      <c r="F180" s="48"/>
      <c r="G180" s="20"/>
      <c r="H180" s="46">
        <f t="shared" si="7"/>
        <v>7368</v>
      </c>
      <c r="J180" s="33"/>
    </row>
    <row r="181" spans="1:10" ht="37.5">
      <c r="A181" s="44" t="s">
        <v>93</v>
      </c>
      <c r="B181" s="14" t="s">
        <v>94</v>
      </c>
      <c r="C181" s="16">
        <v>0</v>
      </c>
      <c r="D181" s="16">
        <v>0</v>
      </c>
      <c r="E181" s="16">
        <v>15158</v>
      </c>
      <c r="F181" s="48"/>
      <c r="G181" s="20">
        <v>417210</v>
      </c>
      <c r="H181" s="46">
        <f t="shared" si="7"/>
        <v>-402052</v>
      </c>
      <c r="J181" s="33"/>
    </row>
    <row r="182" spans="1:10" ht="18.75">
      <c r="A182" s="42" t="s">
        <v>103</v>
      </c>
      <c r="B182" s="13" t="s">
        <v>104</v>
      </c>
      <c r="C182" s="15">
        <f>SUM(C183:C187)</f>
        <v>639621</v>
      </c>
      <c r="D182" s="15">
        <f>SUM(D183:D187)</f>
        <v>662248</v>
      </c>
      <c r="E182" s="15">
        <f>SUM(E183:E187)</f>
        <v>403790.16</v>
      </c>
      <c r="F182" s="47">
        <f t="shared" si="8"/>
        <v>0.6097265072903203</v>
      </c>
      <c r="G182" s="18">
        <f>G183+G184+G185+G186+G187</f>
        <v>77089</v>
      </c>
      <c r="H182" s="35">
        <f t="shared" si="7"/>
        <v>326701.16</v>
      </c>
      <c r="J182" s="33"/>
    </row>
    <row r="183" spans="1:10" ht="18.75">
      <c r="A183" s="44" t="s">
        <v>105</v>
      </c>
      <c r="B183" s="14" t="s">
        <v>106</v>
      </c>
      <c r="C183" s="16">
        <v>136681</v>
      </c>
      <c r="D183" s="16">
        <v>140165</v>
      </c>
      <c r="E183" s="16">
        <v>134410.87</v>
      </c>
      <c r="F183" s="48">
        <f t="shared" si="8"/>
        <v>0.9589474547854314</v>
      </c>
      <c r="G183" s="20">
        <v>15962</v>
      </c>
      <c r="H183" s="46">
        <f t="shared" si="7"/>
        <v>118448.87</v>
      </c>
      <c r="J183" s="33"/>
    </row>
    <row r="184" spans="1:10" ht="18.75">
      <c r="A184" s="44" t="s">
        <v>107</v>
      </c>
      <c r="B184" s="14" t="s">
        <v>108</v>
      </c>
      <c r="C184" s="16">
        <v>306100</v>
      </c>
      <c r="D184" s="16">
        <v>306100</v>
      </c>
      <c r="E184" s="16">
        <v>61405.68</v>
      </c>
      <c r="F184" s="48">
        <f t="shared" si="8"/>
        <v>0.2006065991506044</v>
      </c>
      <c r="G184" s="20">
        <v>15420</v>
      </c>
      <c r="H184" s="46">
        <f t="shared" si="7"/>
        <v>45985.68</v>
      </c>
      <c r="J184" s="33"/>
    </row>
    <row r="185" spans="1:10" ht="37.5">
      <c r="A185" s="44" t="s">
        <v>109</v>
      </c>
      <c r="B185" s="14" t="s">
        <v>110</v>
      </c>
      <c r="C185" s="16">
        <v>81800</v>
      </c>
      <c r="D185" s="16">
        <v>100943</v>
      </c>
      <c r="E185" s="16">
        <v>107778.48</v>
      </c>
      <c r="F185" s="48">
        <f t="shared" si="8"/>
        <v>1.0677162358955055</v>
      </c>
      <c r="G185" s="20">
        <v>1556</v>
      </c>
      <c r="H185" s="46">
        <f t="shared" si="7"/>
        <v>106222.48</v>
      </c>
      <c r="J185" s="33"/>
    </row>
    <row r="186" spans="1:10" ht="18.75">
      <c r="A186" s="44" t="s">
        <v>111</v>
      </c>
      <c r="B186" s="14" t="s">
        <v>112</v>
      </c>
      <c r="C186" s="16">
        <v>107040</v>
      </c>
      <c r="D186" s="16">
        <v>107040</v>
      </c>
      <c r="E186" s="16">
        <v>92195.39</v>
      </c>
      <c r="F186" s="48">
        <f t="shared" si="8"/>
        <v>0.8613171711509716</v>
      </c>
      <c r="G186" s="20">
        <v>44151</v>
      </c>
      <c r="H186" s="46">
        <f t="shared" si="7"/>
        <v>48044.39</v>
      </c>
      <c r="J186" s="33"/>
    </row>
    <row r="187" spans="1:10" ht="18.75">
      <c r="A187" s="44" t="s">
        <v>113</v>
      </c>
      <c r="B187" s="14" t="s">
        <v>114</v>
      </c>
      <c r="C187" s="16">
        <v>8000</v>
      </c>
      <c r="D187" s="16">
        <v>8000</v>
      </c>
      <c r="E187" s="16">
        <v>7999.74</v>
      </c>
      <c r="F187" s="48">
        <f t="shared" si="8"/>
        <v>0.9999675</v>
      </c>
      <c r="G187" s="20"/>
      <c r="H187" s="46">
        <f t="shared" si="7"/>
        <v>7999.74</v>
      </c>
      <c r="J187" s="33"/>
    </row>
    <row r="188" spans="1:10" ht="18.75">
      <c r="A188" s="42" t="s">
        <v>115</v>
      </c>
      <c r="B188" s="13" t="s">
        <v>116</v>
      </c>
      <c r="C188" s="15">
        <f>C189</f>
        <v>0</v>
      </c>
      <c r="D188" s="15">
        <f>D189</f>
        <v>0</v>
      </c>
      <c r="E188" s="15">
        <f>E189</f>
        <v>109.76</v>
      </c>
      <c r="F188" s="48"/>
      <c r="G188" s="18">
        <f>G189</f>
        <v>4557</v>
      </c>
      <c r="H188" s="35">
        <f t="shared" si="7"/>
        <v>-4447.24</v>
      </c>
      <c r="J188" s="33"/>
    </row>
    <row r="189" spans="1:10" ht="37.5">
      <c r="A189" s="44" t="s">
        <v>121</v>
      </c>
      <c r="B189" s="14" t="s">
        <v>122</v>
      </c>
      <c r="C189" s="16">
        <v>0</v>
      </c>
      <c r="D189" s="16">
        <v>0</v>
      </c>
      <c r="E189" s="16">
        <v>109.76</v>
      </c>
      <c r="F189" s="48"/>
      <c r="G189" s="20">
        <v>4557</v>
      </c>
      <c r="H189" s="46">
        <f t="shared" si="7"/>
        <v>-4447.24</v>
      </c>
      <c r="J189" s="33"/>
    </row>
    <row r="190" spans="1:10" ht="18.75">
      <c r="A190" s="42" t="s">
        <v>173</v>
      </c>
      <c r="B190" s="13" t="s">
        <v>174</v>
      </c>
      <c r="C190" s="15">
        <f>C191+C192</f>
        <v>0</v>
      </c>
      <c r="D190" s="15">
        <f>D191+D192</f>
        <v>629174</v>
      </c>
      <c r="E190" s="15">
        <f>E191+E192</f>
        <v>579810.37</v>
      </c>
      <c r="F190" s="47">
        <f t="shared" si="8"/>
        <v>0.9215421648065559</v>
      </c>
      <c r="G190" s="18">
        <f>G191+G192</f>
        <v>319456</v>
      </c>
      <c r="H190" s="35">
        <f t="shared" si="7"/>
        <v>260354.37</v>
      </c>
      <c r="J190" s="33"/>
    </row>
    <row r="191" spans="1:10" ht="18.75">
      <c r="A191" s="44" t="s">
        <v>175</v>
      </c>
      <c r="B191" s="14" t="s">
        <v>176</v>
      </c>
      <c r="C191" s="16">
        <v>0</v>
      </c>
      <c r="D191" s="16">
        <v>481000</v>
      </c>
      <c r="E191" s="16">
        <v>431636.37</v>
      </c>
      <c r="F191" s="48">
        <f t="shared" si="8"/>
        <v>0.8973729106029106</v>
      </c>
      <c r="G191" s="20">
        <v>319456</v>
      </c>
      <c r="H191" s="46">
        <f t="shared" si="7"/>
        <v>112180.37</v>
      </c>
      <c r="J191" s="33"/>
    </row>
    <row r="192" spans="1:10" ht="18.75">
      <c r="A192" s="44" t="s">
        <v>177</v>
      </c>
      <c r="B192" s="14" t="s">
        <v>178</v>
      </c>
      <c r="C192" s="16">
        <v>0</v>
      </c>
      <c r="D192" s="16">
        <v>148174</v>
      </c>
      <c r="E192" s="16">
        <v>148174</v>
      </c>
      <c r="F192" s="48">
        <f t="shared" si="8"/>
        <v>1</v>
      </c>
      <c r="G192" s="20"/>
      <c r="H192" s="46">
        <f t="shared" si="7"/>
        <v>148174</v>
      </c>
      <c r="J192" s="33"/>
    </row>
    <row r="193" spans="1:10" ht="37.5">
      <c r="A193" s="42" t="s">
        <v>179</v>
      </c>
      <c r="B193" s="13" t="s">
        <v>180</v>
      </c>
      <c r="C193" s="15">
        <f>C194</f>
        <v>15000</v>
      </c>
      <c r="D193" s="15">
        <f>D194</f>
        <v>0</v>
      </c>
      <c r="E193" s="15">
        <f>E194</f>
        <v>0</v>
      </c>
      <c r="F193" s="48"/>
      <c r="G193" s="18">
        <f>G194</f>
        <v>30000</v>
      </c>
      <c r="H193" s="35">
        <f t="shared" si="7"/>
        <v>-30000</v>
      </c>
      <c r="J193" s="33"/>
    </row>
    <row r="194" spans="1:10" ht="37.5">
      <c r="A194" s="44" t="s">
        <v>181</v>
      </c>
      <c r="B194" s="14" t="s">
        <v>182</v>
      </c>
      <c r="C194" s="16">
        <v>15000</v>
      </c>
      <c r="D194" s="16">
        <v>0</v>
      </c>
      <c r="E194" s="16">
        <v>0</v>
      </c>
      <c r="F194" s="48"/>
      <c r="G194" s="20">
        <v>30000</v>
      </c>
      <c r="H194" s="46">
        <f t="shared" si="7"/>
        <v>-30000</v>
      </c>
      <c r="J194" s="33"/>
    </row>
    <row r="195" spans="1:10" ht="37.5">
      <c r="A195" s="42" t="s">
        <v>183</v>
      </c>
      <c r="B195" s="13" t="s">
        <v>184</v>
      </c>
      <c r="C195" s="15">
        <f>C196</f>
        <v>0</v>
      </c>
      <c r="D195" s="15">
        <f>D196</f>
        <v>977000</v>
      </c>
      <c r="E195" s="15">
        <f>E196</f>
        <v>810896</v>
      </c>
      <c r="F195" s="47">
        <f t="shared" si="8"/>
        <v>0.829985670419652</v>
      </c>
      <c r="G195" s="18">
        <f>G196</f>
        <v>86999</v>
      </c>
      <c r="H195" s="35">
        <f t="shared" si="7"/>
        <v>723897</v>
      </c>
      <c r="J195" s="33"/>
    </row>
    <row r="196" spans="1:10" ht="56.25">
      <c r="A196" s="44" t="s">
        <v>185</v>
      </c>
      <c r="B196" s="14" t="s">
        <v>186</v>
      </c>
      <c r="C196" s="16">
        <v>0</v>
      </c>
      <c r="D196" s="16">
        <v>977000</v>
      </c>
      <c r="E196" s="16">
        <v>810896</v>
      </c>
      <c r="F196" s="48">
        <f t="shared" si="8"/>
        <v>0.829985670419652</v>
      </c>
      <c r="G196" s="20">
        <v>86999</v>
      </c>
      <c r="H196" s="46">
        <f t="shared" si="7"/>
        <v>723897</v>
      </c>
      <c r="J196" s="33"/>
    </row>
    <row r="197" spans="1:10" ht="18.75">
      <c r="A197" s="42" t="s">
        <v>187</v>
      </c>
      <c r="B197" s="13" t="s">
        <v>188</v>
      </c>
      <c r="C197" s="15">
        <f>C198+C199</f>
        <v>200000</v>
      </c>
      <c r="D197" s="15">
        <f>D198+D199</f>
        <v>586512</v>
      </c>
      <c r="E197" s="15">
        <f>E198+E199</f>
        <v>527147.86</v>
      </c>
      <c r="F197" s="47">
        <f t="shared" si="8"/>
        <v>0.898784440898055</v>
      </c>
      <c r="G197" s="18">
        <f>G198+G199</f>
        <v>90735</v>
      </c>
      <c r="H197" s="35">
        <f t="shared" si="7"/>
        <v>436412.86</v>
      </c>
      <c r="J197" s="33"/>
    </row>
    <row r="198" spans="1:10" ht="18.75">
      <c r="A198" s="44" t="s">
        <v>189</v>
      </c>
      <c r="B198" s="14" t="s">
        <v>190</v>
      </c>
      <c r="C198" s="16">
        <v>0</v>
      </c>
      <c r="D198" s="16">
        <v>150000</v>
      </c>
      <c r="E198" s="16">
        <v>150000</v>
      </c>
      <c r="F198" s="48">
        <f t="shared" si="8"/>
        <v>1</v>
      </c>
      <c r="G198" s="20"/>
      <c r="H198" s="46">
        <f t="shared" si="7"/>
        <v>150000</v>
      </c>
      <c r="J198" s="33"/>
    </row>
    <row r="199" spans="1:10" ht="75">
      <c r="A199" s="44" t="s">
        <v>191</v>
      </c>
      <c r="B199" s="14" t="s">
        <v>192</v>
      </c>
      <c r="C199" s="16">
        <v>200000</v>
      </c>
      <c r="D199" s="16">
        <v>436512</v>
      </c>
      <c r="E199" s="16">
        <v>377147.86</v>
      </c>
      <c r="F199" s="48">
        <f t="shared" si="8"/>
        <v>0.8640034180045452</v>
      </c>
      <c r="G199" s="20">
        <v>90735</v>
      </c>
      <c r="H199" s="46">
        <f t="shared" si="7"/>
        <v>286412.86</v>
      </c>
      <c r="J199" s="30"/>
    </row>
    <row r="200" spans="1:10" ht="18.75">
      <c r="A200" s="42" t="s">
        <v>139</v>
      </c>
      <c r="B200" s="13" t="s">
        <v>140</v>
      </c>
      <c r="C200" s="15">
        <f>C201+C202</f>
        <v>0</v>
      </c>
      <c r="D200" s="15">
        <f>D201+D202</f>
        <v>245111</v>
      </c>
      <c r="E200" s="15">
        <f>E201+E202</f>
        <v>212089</v>
      </c>
      <c r="F200" s="47">
        <f t="shared" si="8"/>
        <v>0.8652773641329847</v>
      </c>
      <c r="G200" s="18">
        <f>G201+G202</f>
        <v>1423868</v>
      </c>
      <c r="H200" s="35">
        <f t="shared" si="7"/>
        <v>-1211779</v>
      </c>
      <c r="J200" s="29"/>
    </row>
    <row r="201" spans="1:10" ht="18.75">
      <c r="A201" s="44" t="s">
        <v>156</v>
      </c>
      <c r="B201" s="14" t="s">
        <v>157</v>
      </c>
      <c r="C201" s="16">
        <v>0</v>
      </c>
      <c r="D201" s="16">
        <v>237611</v>
      </c>
      <c r="E201" s="16">
        <v>212089</v>
      </c>
      <c r="F201" s="48">
        <f t="shared" si="8"/>
        <v>0.8925891478088136</v>
      </c>
      <c r="G201" s="20">
        <v>1423868</v>
      </c>
      <c r="H201" s="46">
        <f t="shared" si="7"/>
        <v>-1211779</v>
      </c>
      <c r="J201" s="30"/>
    </row>
    <row r="202" spans="1:10" ht="18.75">
      <c r="A202" s="44" t="s">
        <v>160</v>
      </c>
      <c r="B202" s="14" t="s">
        <v>124</v>
      </c>
      <c r="C202" s="16">
        <v>0</v>
      </c>
      <c r="D202" s="16">
        <v>7500</v>
      </c>
      <c r="E202" s="16">
        <v>0</v>
      </c>
      <c r="F202" s="48">
        <f t="shared" si="8"/>
        <v>0</v>
      </c>
      <c r="G202" s="20"/>
      <c r="H202" s="35">
        <f t="shared" si="7"/>
        <v>0</v>
      </c>
      <c r="J202" s="29"/>
    </row>
    <row r="203" spans="1:10" ht="18.75">
      <c r="A203" s="42" t="s">
        <v>161</v>
      </c>
      <c r="B203" s="13" t="s">
        <v>220</v>
      </c>
      <c r="C203" s="15">
        <f>C166+C168+C173+C178+C182+C188+C190+C193+C195+C197+C200</f>
        <v>1847821</v>
      </c>
      <c r="D203" s="15">
        <f>D166+D168+D173+D178+D182+D188+D190+D193+D195+D197+D200</f>
        <v>6214616</v>
      </c>
      <c r="E203" s="15">
        <f>E166+E168+E173+E178+E182+E188+E190+E193+E195+E197+E200</f>
        <v>6326090.0200000005</v>
      </c>
      <c r="F203" s="47">
        <f t="shared" si="8"/>
        <v>1.0179373946837584</v>
      </c>
      <c r="G203" s="18">
        <f>G166+G168+G173+G178+G182+G188+G190+G193+G195+G197+G200</f>
        <v>9399331</v>
      </c>
      <c r="H203" s="35">
        <f t="shared" si="7"/>
        <v>-3073240.9799999995</v>
      </c>
      <c r="J203" s="30"/>
    </row>
    <row r="204" spans="1:10" ht="18.75">
      <c r="A204" s="42"/>
      <c r="B204" s="27" t="s">
        <v>271</v>
      </c>
      <c r="C204" s="15">
        <f>C164+C203</f>
        <v>162633215</v>
      </c>
      <c r="D204" s="15">
        <f>D164+D203</f>
        <v>177785829</v>
      </c>
      <c r="E204" s="15">
        <f>E164+E203</f>
        <v>177457595.48000002</v>
      </c>
      <c r="F204" s="47">
        <f t="shared" si="8"/>
        <v>0.9981537700622922</v>
      </c>
      <c r="G204" s="18">
        <f>G164+G203</f>
        <v>155083646</v>
      </c>
      <c r="H204" s="35">
        <f t="shared" si="7"/>
        <v>22373949.48000002</v>
      </c>
      <c r="J204" s="29"/>
    </row>
    <row r="205" spans="1:10" ht="18.75">
      <c r="A205" s="56" t="s">
        <v>193</v>
      </c>
      <c r="B205" s="56"/>
      <c r="C205" s="56"/>
      <c r="D205" s="56"/>
      <c r="E205" s="56"/>
      <c r="F205" s="56"/>
      <c r="G205" s="20"/>
      <c r="H205" s="35">
        <f t="shared" si="7"/>
        <v>0</v>
      </c>
      <c r="J205" s="30"/>
    </row>
    <row r="206" spans="1:10" ht="18.75">
      <c r="A206" s="50"/>
      <c r="B206" s="2" t="s">
        <v>194</v>
      </c>
      <c r="C206" s="4"/>
      <c r="D206" s="4"/>
      <c r="E206" s="4">
        <v>2305316</v>
      </c>
      <c r="F206" s="4"/>
      <c r="G206" s="20">
        <v>360152</v>
      </c>
      <c r="H206" s="46">
        <f t="shared" si="7"/>
        <v>1945164</v>
      </c>
      <c r="J206" s="29"/>
    </row>
    <row r="207" spans="1:10" ht="18.75">
      <c r="A207" s="50"/>
      <c r="B207" s="2" t="s">
        <v>194</v>
      </c>
      <c r="C207" s="4"/>
      <c r="D207" s="4"/>
      <c r="E207" s="4">
        <v>6030782</v>
      </c>
      <c r="F207" s="4"/>
      <c r="G207" s="20">
        <v>16677431</v>
      </c>
      <c r="H207" s="46">
        <f t="shared" si="7"/>
        <v>-10646649</v>
      </c>
      <c r="J207" s="30"/>
    </row>
    <row r="208" spans="1:10" ht="18.75">
      <c r="A208" s="50">
        <v>200000</v>
      </c>
      <c r="B208" s="2" t="s">
        <v>195</v>
      </c>
      <c r="C208" s="4"/>
      <c r="D208" s="4"/>
      <c r="E208" s="4">
        <v>-2305316</v>
      </c>
      <c r="F208" s="4"/>
      <c r="G208" s="20">
        <v>-360152</v>
      </c>
      <c r="H208" s="46">
        <f aca="true" t="shared" si="9" ref="H208:H271">E208-G208</f>
        <v>-1945164</v>
      </c>
      <c r="J208" s="30"/>
    </row>
    <row r="209" spans="1:10" ht="18.75">
      <c r="A209" s="50">
        <v>200001</v>
      </c>
      <c r="B209" s="2" t="s">
        <v>195</v>
      </c>
      <c r="C209" s="4"/>
      <c r="D209" s="4"/>
      <c r="E209" s="4">
        <v>-6030782</v>
      </c>
      <c r="F209" s="4"/>
      <c r="G209" s="20">
        <v>-16677431</v>
      </c>
      <c r="H209" s="46">
        <f t="shared" si="9"/>
        <v>10646649</v>
      </c>
      <c r="J209"/>
    </row>
    <row r="210" spans="1:10" ht="18.75">
      <c r="A210" s="50">
        <v>203410</v>
      </c>
      <c r="B210" s="2" t="s">
        <v>196</v>
      </c>
      <c r="C210" s="4"/>
      <c r="D210" s="4"/>
      <c r="E210" s="4">
        <v>3657011</v>
      </c>
      <c r="F210" s="4"/>
      <c r="G210" s="20">
        <v>5147975</v>
      </c>
      <c r="H210" s="46">
        <f t="shared" si="9"/>
        <v>-1490964</v>
      </c>
      <c r="J210"/>
    </row>
    <row r="211" spans="1:10" ht="18.75">
      <c r="A211" s="50">
        <v>203420</v>
      </c>
      <c r="B211" s="2" t="s">
        <v>197</v>
      </c>
      <c r="C211" s="4"/>
      <c r="D211" s="4"/>
      <c r="E211" s="4">
        <v>-3657011</v>
      </c>
      <c r="F211" s="4"/>
      <c r="G211" s="20">
        <v>5147975</v>
      </c>
      <c r="H211" s="46">
        <f t="shared" si="9"/>
        <v>-8804986</v>
      </c>
      <c r="J211"/>
    </row>
    <row r="212" spans="1:10" ht="37.5" customHeight="1" hidden="1">
      <c r="A212" s="50">
        <v>205000</v>
      </c>
      <c r="B212" s="2" t="s">
        <v>198</v>
      </c>
      <c r="C212" s="4"/>
      <c r="D212" s="4"/>
      <c r="E212" s="4"/>
      <c r="F212" s="4"/>
      <c r="G212" s="20"/>
      <c r="H212" s="46">
        <f t="shared" si="9"/>
        <v>0</v>
      </c>
      <c r="J212"/>
    </row>
    <row r="213" spans="1:10" ht="18.75" customHeight="1" hidden="1">
      <c r="A213" s="50">
        <v>205200</v>
      </c>
      <c r="B213" s="2" t="s">
        <v>199</v>
      </c>
      <c r="C213" s="4"/>
      <c r="D213" s="4"/>
      <c r="E213" s="4"/>
      <c r="F213" s="4"/>
      <c r="G213" s="20"/>
      <c r="H213" s="46">
        <f t="shared" si="9"/>
        <v>0</v>
      </c>
      <c r="J213"/>
    </row>
    <row r="214" spans="1:10" ht="37.5">
      <c r="A214" s="50">
        <v>208000</v>
      </c>
      <c r="B214" s="2" t="s">
        <v>200</v>
      </c>
      <c r="C214" s="4"/>
      <c r="D214" s="4"/>
      <c r="E214" s="4">
        <v>-2305316</v>
      </c>
      <c r="F214" s="4"/>
      <c r="G214" s="20">
        <v>-360152</v>
      </c>
      <c r="H214" s="46">
        <f t="shared" si="9"/>
        <v>-1945164</v>
      </c>
      <c r="J214"/>
    </row>
    <row r="215" spans="1:10" ht="37.5">
      <c r="A215" s="50">
        <v>208000</v>
      </c>
      <c r="B215" s="2" t="s">
        <v>200</v>
      </c>
      <c r="C215" s="4"/>
      <c r="D215" s="4">
        <v>-1750580</v>
      </c>
      <c r="E215" s="4">
        <v>-6030782</v>
      </c>
      <c r="F215" s="4"/>
      <c r="G215" s="20"/>
      <c r="H215" s="46">
        <f t="shared" si="9"/>
        <v>-6030782</v>
      </c>
      <c r="J215"/>
    </row>
    <row r="216" spans="1:10" ht="18.75">
      <c r="A216" s="50">
        <v>208100</v>
      </c>
      <c r="B216" s="2" t="s">
        <v>201</v>
      </c>
      <c r="C216" s="4">
        <v>2346617</v>
      </c>
      <c r="D216" s="4">
        <v>2346617</v>
      </c>
      <c r="E216" s="4">
        <v>2346617</v>
      </c>
      <c r="F216" s="4"/>
      <c r="G216" s="20">
        <v>1986466</v>
      </c>
      <c r="H216" s="46">
        <f t="shared" si="9"/>
        <v>360151</v>
      </c>
      <c r="J216"/>
    </row>
    <row r="217" spans="1:10" ht="18.75">
      <c r="A217" s="50">
        <v>208200</v>
      </c>
      <c r="B217" s="2" t="s">
        <v>199</v>
      </c>
      <c r="C217" s="4">
        <v>2346617</v>
      </c>
      <c r="D217" s="4">
        <f>D216+D215</f>
        <v>596037</v>
      </c>
      <c r="E217" s="4">
        <v>2960107</v>
      </c>
      <c r="F217" s="4"/>
      <c r="G217" s="20">
        <v>2346618</v>
      </c>
      <c r="H217" s="46">
        <f t="shared" si="9"/>
        <v>613489</v>
      </c>
      <c r="J217"/>
    </row>
    <row r="218" spans="1:10" ht="18.75">
      <c r="A218" s="50">
        <v>208340</v>
      </c>
      <c r="B218" s="2" t="s">
        <v>202</v>
      </c>
      <c r="C218" s="4"/>
      <c r="D218" s="4"/>
      <c r="E218" s="4">
        <v>-3725465</v>
      </c>
      <c r="F218" s="4"/>
      <c r="G218" s="20">
        <v>-16317279</v>
      </c>
      <c r="H218" s="46">
        <f t="shared" si="9"/>
        <v>12591814</v>
      </c>
      <c r="J218"/>
    </row>
    <row r="219" spans="1:10" ht="46.5" customHeight="1">
      <c r="A219" s="50">
        <v>208400</v>
      </c>
      <c r="B219" s="2" t="s">
        <v>203</v>
      </c>
      <c r="C219" s="4"/>
      <c r="D219" s="4"/>
      <c r="E219" s="4">
        <v>-1691827</v>
      </c>
      <c r="F219" s="4"/>
      <c r="G219" s="20"/>
      <c r="H219" s="46">
        <f t="shared" si="9"/>
        <v>-1691827</v>
      </c>
      <c r="J219"/>
    </row>
    <row r="220" spans="1:10" ht="37.5">
      <c r="A220" s="50">
        <v>900230</v>
      </c>
      <c r="B220" s="2" t="s">
        <v>204</v>
      </c>
      <c r="C220" s="4"/>
      <c r="D220" s="4"/>
      <c r="E220" s="4">
        <v>-2305316</v>
      </c>
      <c r="F220" s="4"/>
      <c r="G220" s="20">
        <v>-360152</v>
      </c>
      <c r="H220" s="46">
        <f t="shared" si="9"/>
        <v>-1945164</v>
      </c>
      <c r="J220"/>
    </row>
    <row r="221" spans="1:8" ht="37.5">
      <c r="A221" s="50">
        <v>900231</v>
      </c>
      <c r="B221" s="2" t="s">
        <v>204</v>
      </c>
      <c r="C221" s="4"/>
      <c r="D221" s="4"/>
      <c r="E221" s="4">
        <v>-6030782</v>
      </c>
      <c r="F221" s="4"/>
      <c r="G221" s="20">
        <v>-16677431</v>
      </c>
      <c r="H221" s="46">
        <f t="shared" si="9"/>
        <v>10646649</v>
      </c>
    </row>
    <row r="222" spans="1:8" ht="18.75">
      <c r="A222" s="50">
        <v>600000</v>
      </c>
      <c r="B222" s="2" t="s">
        <v>205</v>
      </c>
      <c r="C222" s="4"/>
      <c r="D222" s="4"/>
      <c r="E222" s="4">
        <v>-2305316</v>
      </c>
      <c r="F222" s="4"/>
      <c r="G222" s="20">
        <v>-360152</v>
      </c>
      <c r="H222" s="46">
        <f t="shared" si="9"/>
        <v>-1945164</v>
      </c>
    </row>
    <row r="223" spans="1:8" ht="18.75">
      <c r="A223" s="50">
        <v>600001</v>
      </c>
      <c r="B223" s="2" t="s">
        <v>205</v>
      </c>
      <c r="C223" s="4"/>
      <c r="D223" s="4"/>
      <c r="E223" s="4">
        <v>-6030782</v>
      </c>
      <c r="F223" s="4"/>
      <c r="G223" s="20">
        <v>-16677431</v>
      </c>
      <c r="H223" s="46">
        <f t="shared" si="9"/>
        <v>10646649</v>
      </c>
    </row>
    <row r="224" spans="1:8" ht="18.75">
      <c r="A224" s="50">
        <v>602000</v>
      </c>
      <c r="B224" s="2" t="s">
        <v>206</v>
      </c>
      <c r="C224" s="4"/>
      <c r="D224" s="4"/>
      <c r="E224" s="4">
        <v>-2305316</v>
      </c>
      <c r="F224" s="4"/>
      <c r="G224" s="20">
        <v>-360152</v>
      </c>
      <c r="H224" s="46">
        <f t="shared" si="9"/>
        <v>-1945164</v>
      </c>
    </row>
    <row r="225" spans="1:8" ht="18.75">
      <c r="A225" s="50">
        <v>602001</v>
      </c>
      <c r="B225" s="2" t="s">
        <v>206</v>
      </c>
      <c r="C225" s="4"/>
      <c r="D225" s="4">
        <v>-1750580</v>
      </c>
      <c r="E225" s="4">
        <v>-6030782</v>
      </c>
      <c r="F225" s="4"/>
      <c r="G225" s="20">
        <v>-16677431</v>
      </c>
      <c r="H225" s="46">
        <f t="shared" si="9"/>
        <v>10646649</v>
      </c>
    </row>
    <row r="226" spans="1:8" ht="18.75">
      <c r="A226" s="50">
        <v>602100</v>
      </c>
      <c r="B226" s="2" t="s">
        <v>201</v>
      </c>
      <c r="C226" s="4">
        <v>2346617</v>
      </c>
      <c r="D226" s="4">
        <v>2346617</v>
      </c>
      <c r="E226" s="4">
        <v>2346617</v>
      </c>
      <c r="F226" s="4"/>
      <c r="G226" s="20">
        <v>1986466</v>
      </c>
      <c r="H226" s="46">
        <f t="shared" si="9"/>
        <v>360151</v>
      </c>
    </row>
    <row r="227" spans="1:8" ht="18.75">
      <c r="A227" s="50">
        <v>602200</v>
      </c>
      <c r="B227" s="2" t="s">
        <v>199</v>
      </c>
      <c r="C227" s="4">
        <v>2346617</v>
      </c>
      <c r="D227" s="4">
        <f>D226+D225</f>
        <v>596037</v>
      </c>
      <c r="E227" s="4">
        <v>2960107</v>
      </c>
      <c r="F227" s="4"/>
      <c r="G227" s="20">
        <v>2346618</v>
      </c>
      <c r="H227" s="46">
        <f t="shared" si="9"/>
        <v>613489</v>
      </c>
    </row>
    <row r="228" spans="1:8" ht="18.75">
      <c r="A228" s="50">
        <v>602304</v>
      </c>
      <c r="B228" s="2" t="s">
        <v>202</v>
      </c>
      <c r="C228" s="4"/>
      <c r="D228" s="4"/>
      <c r="E228" s="4">
        <v>-3725465</v>
      </c>
      <c r="F228" s="4"/>
      <c r="G228" s="20">
        <v>-16317279</v>
      </c>
      <c r="H228" s="46">
        <f t="shared" si="9"/>
        <v>12591814</v>
      </c>
    </row>
    <row r="229" spans="1:8" ht="18.75" customHeight="1" hidden="1">
      <c r="A229" s="50">
        <v>602304</v>
      </c>
      <c r="B229" s="2" t="s">
        <v>202</v>
      </c>
      <c r="C229" s="4"/>
      <c r="D229" s="4"/>
      <c r="E229" s="4"/>
      <c r="F229" s="4"/>
      <c r="G229" s="20"/>
      <c r="H229" s="46">
        <f t="shared" si="9"/>
        <v>0</v>
      </c>
    </row>
    <row r="230" spans="1:8" ht="40.5" customHeight="1">
      <c r="A230" s="50">
        <v>602400</v>
      </c>
      <c r="B230" s="2" t="s">
        <v>203</v>
      </c>
      <c r="C230" s="4"/>
      <c r="D230" s="4"/>
      <c r="E230" s="4">
        <v>-1691827</v>
      </c>
      <c r="F230" s="4"/>
      <c r="G230" s="20"/>
      <c r="H230" s="46">
        <f t="shared" si="9"/>
        <v>-1691827</v>
      </c>
    </row>
    <row r="231" spans="1:10" ht="37.5" customHeight="1" hidden="1">
      <c r="A231" s="50">
        <v>603000</v>
      </c>
      <c r="B231" s="2" t="s">
        <v>207</v>
      </c>
      <c r="C231" s="4"/>
      <c r="D231" s="4"/>
      <c r="E231" s="4"/>
      <c r="F231" s="4"/>
      <c r="G231" s="20"/>
      <c r="H231" s="46">
        <f t="shared" si="9"/>
        <v>0</v>
      </c>
      <c r="J231" s="28">
        <v>137.44</v>
      </c>
    </row>
    <row r="232" spans="1:10" ht="56.25">
      <c r="A232" s="50">
        <v>900460</v>
      </c>
      <c r="B232" s="2" t="s">
        <v>208</v>
      </c>
      <c r="C232" s="4"/>
      <c r="D232" s="4"/>
      <c r="E232" s="4">
        <v>-2305316</v>
      </c>
      <c r="F232" s="4"/>
      <c r="G232" s="20">
        <v>-360152</v>
      </c>
      <c r="H232" s="46">
        <f t="shared" si="9"/>
        <v>-1945164</v>
      </c>
      <c r="J232" s="32"/>
    </row>
    <row r="233" spans="1:10" ht="56.25">
      <c r="A233" s="50">
        <v>900461</v>
      </c>
      <c r="B233" s="2" t="s">
        <v>208</v>
      </c>
      <c r="C233" s="4"/>
      <c r="D233" s="4"/>
      <c r="E233" s="4">
        <v>-6030782</v>
      </c>
      <c r="F233" s="4"/>
      <c r="G233" s="20">
        <v>-16677431</v>
      </c>
      <c r="H233" s="46">
        <f t="shared" si="9"/>
        <v>10646649</v>
      </c>
      <c r="J233"/>
    </row>
    <row r="234" spans="1:10" ht="18.75">
      <c r="A234" s="56" t="s">
        <v>209</v>
      </c>
      <c r="B234" s="56"/>
      <c r="C234" s="56"/>
      <c r="D234" s="56"/>
      <c r="E234" s="56"/>
      <c r="F234" s="56"/>
      <c r="G234" s="20"/>
      <c r="H234" s="35">
        <f t="shared" si="9"/>
        <v>0</v>
      </c>
      <c r="J234"/>
    </row>
    <row r="235" spans="1:10" ht="18.75">
      <c r="A235" s="50"/>
      <c r="B235" s="2" t="s">
        <v>194</v>
      </c>
      <c r="C235" s="3"/>
      <c r="D235" s="3"/>
      <c r="E235" s="4">
        <v>-1274963</v>
      </c>
      <c r="F235" s="3"/>
      <c r="G235" s="20">
        <v>-59353</v>
      </c>
      <c r="H235" s="46">
        <f t="shared" si="9"/>
        <v>-1215610</v>
      </c>
      <c r="J235"/>
    </row>
    <row r="236" spans="1:10" ht="18.75">
      <c r="A236" s="50"/>
      <c r="B236" s="2" t="s">
        <v>194</v>
      </c>
      <c r="C236" s="3"/>
      <c r="D236" s="3"/>
      <c r="E236" s="4">
        <v>-2177510</v>
      </c>
      <c r="F236" s="3"/>
      <c r="G236" s="20"/>
      <c r="H236" s="46">
        <f t="shared" si="9"/>
        <v>-2177510</v>
      </c>
      <c r="J236"/>
    </row>
    <row r="237" spans="1:10" ht="18.75">
      <c r="A237" s="50">
        <v>200000</v>
      </c>
      <c r="B237" s="2" t="s">
        <v>195</v>
      </c>
      <c r="C237" s="3"/>
      <c r="D237" s="3"/>
      <c r="E237" s="4">
        <v>1274963</v>
      </c>
      <c r="F237" s="3"/>
      <c r="G237" s="20">
        <v>59353</v>
      </c>
      <c r="H237" s="46">
        <f t="shared" si="9"/>
        <v>1215610</v>
      </c>
      <c r="J237"/>
    </row>
    <row r="238" spans="1:10" ht="18.75">
      <c r="A238" s="50">
        <v>200001</v>
      </c>
      <c r="B238" s="2" t="s">
        <v>195</v>
      </c>
      <c r="C238" s="3"/>
      <c r="D238" s="3"/>
      <c r="E238" s="4">
        <v>2177510</v>
      </c>
      <c r="F238" s="3"/>
      <c r="G238" s="20"/>
      <c r="H238" s="46">
        <f t="shared" si="9"/>
        <v>2177510</v>
      </c>
      <c r="J238"/>
    </row>
    <row r="239" spans="1:10" ht="37.5">
      <c r="A239" s="50">
        <v>205000</v>
      </c>
      <c r="B239" s="2" t="s">
        <v>198</v>
      </c>
      <c r="C239" s="3"/>
      <c r="D239" s="3"/>
      <c r="E239" s="4">
        <v>-61050</v>
      </c>
      <c r="F239" s="3"/>
      <c r="G239" s="20">
        <v>-64038</v>
      </c>
      <c r="H239" s="46">
        <f t="shared" si="9"/>
        <v>2988</v>
      </c>
      <c r="J239"/>
    </row>
    <row r="240" spans="1:10" ht="18.75">
      <c r="A240" s="50">
        <v>205100</v>
      </c>
      <c r="B240" s="2" t="s">
        <v>201</v>
      </c>
      <c r="C240" s="3"/>
      <c r="D240" s="3"/>
      <c r="E240" s="4">
        <v>578619</v>
      </c>
      <c r="F240" s="3"/>
      <c r="G240" s="20">
        <v>514581</v>
      </c>
      <c r="H240" s="46">
        <f t="shared" si="9"/>
        <v>64038</v>
      </c>
      <c r="J240"/>
    </row>
    <row r="241" spans="1:10" ht="18.75">
      <c r="A241" s="50">
        <v>205200</v>
      </c>
      <c r="B241" s="2" t="s">
        <v>199</v>
      </c>
      <c r="C241" s="3"/>
      <c r="D241" s="5"/>
      <c r="E241" s="4">
        <v>640720</v>
      </c>
      <c r="F241" s="3"/>
      <c r="G241" s="20">
        <v>578619</v>
      </c>
      <c r="H241" s="46">
        <f t="shared" si="9"/>
        <v>62101</v>
      </c>
      <c r="J241"/>
    </row>
    <row r="242" spans="1:10" ht="18.75">
      <c r="A242" s="50">
        <v>205340</v>
      </c>
      <c r="B242" s="2" t="s">
        <v>202</v>
      </c>
      <c r="C242" s="3"/>
      <c r="D242" s="5"/>
      <c r="E242" s="4">
        <v>1051</v>
      </c>
      <c r="F242" s="3"/>
      <c r="G242" s="20"/>
      <c r="H242" s="46">
        <f t="shared" si="9"/>
        <v>1051</v>
      </c>
      <c r="J242"/>
    </row>
    <row r="243" spans="1:10" ht="41.25" customHeight="1">
      <c r="A243" s="50">
        <v>206000</v>
      </c>
      <c r="B243" s="2" t="s">
        <v>210</v>
      </c>
      <c r="C243" s="3"/>
      <c r="D243" s="3"/>
      <c r="E243" s="4"/>
      <c r="F243" s="3"/>
      <c r="G243" s="20"/>
      <c r="H243" s="46">
        <f t="shared" si="9"/>
        <v>0</v>
      </c>
      <c r="J243"/>
    </row>
    <row r="244" spans="1:10" ht="37.5">
      <c r="A244" s="50">
        <v>206100</v>
      </c>
      <c r="B244" s="2" t="s">
        <v>211</v>
      </c>
      <c r="C244" s="3"/>
      <c r="D244" s="3"/>
      <c r="E244" s="4"/>
      <c r="F244" s="3"/>
      <c r="G244" s="20">
        <v>273055</v>
      </c>
      <c r="H244" s="46">
        <f t="shared" si="9"/>
        <v>-273055</v>
      </c>
      <c r="J244"/>
    </row>
    <row r="245" spans="1:10" ht="37.5">
      <c r="A245" s="50">
        <v>206200</v>
      </c>
      <c r="B245" s="2" t="s">
        <v>212</v>
      </c>
      <c r="C245" s="3"/>
      <c r="D245" s="3"/>
      <c r="E245" s="4"/>
      <c r="F245" s="3"/>
      <c r="G245" s="20">
        <v>273055</v>
      </c>
      <c r="H245" s="46">
        <f t="shared" si="9"/>
        <v>-273055</v>
      </c>
      <c r="J245"/>
    </row>
    <row r="246" spans="1:10" ht="37.5">
      <c r="A246" s="50">
        <v>208000</v>
      </c>
      <c r="B246" s="2" t="s">
        <v>200</v>
      </c>
      <c r="C246" s="4"/>
      <c r="D246" s="4"/>
      <c r="E246" s="4">
        <v>1336013</v>
      </c>
      <c r="F246" s="3"/>
      <c r="G246" s="20">
        <v>123391</v>
      </c>
      <c r="H246" s="46">
        <f t="shared" si="9"/>
        <v>1212622</v>
      </c>
      <c r="J246"/>
    </row>
    <row r="247" spans="1:10" ht="37.5">
      <c r="A247" s="50">
        <v>208001</v>
      </c>
      <c r="B247" s="2" t="s">
        <v>200</v>
      </c>
      <c r="C247" s="4"/>
      <c r="D247" s="4">
        <v>-117166</v>
      </c>
      <c r="E247" s="4">
        <v>2238560</v>
      </c>
      <c r="F247" s="3"/>
      <c r="G247" s="20"/>
      <c r="H247" s="46">
        <f t="shared" si="9"/>
        <v>2238560</v>
      </c>
      <c r="J247"/>
    </row>
    <row r="248" spans="1:10" ht="18.75">
      <c r="A248" s="50">
        <v>208100</v>
      </c>
      <c r="B248" s="2" t="s">
        <v>201</v>
      </c>
      <c r="C248" s="4">
        <v>270090</v>
      </c>
      <c r="D248" s="4">
        <v>270090</v>
      </c>
      <c r="E248" s="4">
        <v>270090</v>
      </c>
      <c r="F248" s="3"/>
      <c r="G248" s="20">
        <v>393491</v>
      </c>
      <c r="H248" s="46">
        <f t="shared" si="9"/>
        <v>-123401</v>
      </c>
      <c r="J248"/>
    </row>
    <row r="249" spans="1:10" ht="18.75">
      <c r="A249" s="50">
        <v>208200</v>
      </c>
      <c r="B249" s="2" t="s">
        <v>199</v>
      </c>
      <c r="C249" s="4">
        <v>270090</v>
      </c>
      <c r="D249" s="4">
        <f>D248+D247</f>
        <v>152924</v>
      </c>
      <c r="E249" s="4">
        <v>625904</v>
      </c>
      <c r="F249" s="3"/>
      <c r="G249" s="20">
        <v>270090</v>
      </c>
      <c r="H249" s="46">
        <f t="shared" si="9"/>
        <v>355814</v>
      </c>
      <c r="J249"/>
    </row>
    <row r="250" spans="1:10" ht="18.75">
      <c r="A250" s="50">
        <v>208340</v>
      </c>
      <c r="B250" s="2" t="s">
        <v>202</v>
      </c>
      <c r="C250" s="4"/>
      <c r="D250" s="4"/>
      <c r="E250" s="4">
        <v>902547</v>
      </c>
      <c r="F250" s="3"/>
      <c r="G250" s="20">
        <v>-9.82</v>
      </c>
      <c r="H250" s="46">
        <f t="shared" si="9"/>
        <v>902556.82</v>
      </c>
      <c r="J250"/>
    </row>
    <row r="251" spans="1:10" ht="39.75" customHeight="1">
      <c r="A251" s="50">
        <v>208400</v>
      </c>
      <c r="B251" s="2" t="s">
        <v>203</v>
      </c>
      <c r="C251" s="4"/>
      <c r="D251" s="4"/>
      <c r="E251" s="4">
        <v>1691827</v>
      </c>
      <c r="F251" s="3"/>
      <c r="G251" s="20"/>
      <c r="H251" s="46">
        <f t="shared" si="9"/>
        <v>1691827</v>
      </c>
      <c r="J251"/>
    </row>
    <row r="252" spans="1:10" ht="41.25" customHeight="1">
      <c r="A252" s="50">
        <v>900230</v>
      </c>
      <c r="B252" s="2" t="s">
        <v>204</v>
      </c>
      <c r="C252" s="4"/>
      <c r="D252" s="4"/>
      <c r="E252" s="4">
        <v>1274963</v>
      </c>
      <c r="F252" s="3"/>
      <c r="G252" s="20">
        <v>59353</v>
      </c>
      <c r="H252" s="46">
        <f t="shared" si="9"/>
        <v>1215610</v>
      </c>
      <c r="J252"/>
    </row>
    <row r="253" spans="1:10" ht="36" customHeight="1">
      <c r="A253" s="50">
        <v>900231</v>
      </c>
      <c r="B253" s="2" t="s">
        <v>204</v>
      </c>
      <c r="C253" s="4"/>
      <c r="D253" s="4"/>
      <c r="E253" s="4">
        <v>2177510</v>
      </c>
      <c r="F253" s="3"/>
      <c r="G253" s="20"/>
      <c r="H253" s="46">
        <f t="shared" si="9"/>
        <v>2177510</v>
      </c>
      <c r="J253"/>
    </row>
    <row r="254" spans="1:10" ht="18.75">
      <c r="A254" s="50">
        <v>600000</v>
      </c>
      <c r="B254" s="2" t="s">
        <v>205</v>
      </c>
      <c r="C254" s="4"/>
      <c r="D254" s="4"/>
      <c r="E254" s="4">
        <v>1274963</v>
      </c>
      <c r="F254" s="3"/>
      <c r="G254" s="20">
        <v>59353</v>
      </c>
      <c r="H254" s="46">
        <f t="shared" si="9"/>
        <v>1215610</v>
      </c>
      <c r="J254"/>
    </row>
    <row r="255" spans="1:10" ht="18.75">
      <c r="A255" s="50">
        <v>600001</v>
      </c>
      <c r="B255" s="2" t="s">
        <v>205</v>
      </c>
      <c r="C255" s="4"/>
      <c r="D255" s="4"/>
      <c r="E255" s="4">
        <v>2177510</v>
      </c>
      <c r="F255" s="3"/>
      <c r="G255" s="20"/>
      <c r="H255" s="46">
        <f t="shared" si="9"/>
        <v>2177510</v>
      </c>
      <c r="J255"/>
    </row>
    <row r="256" spans="1:10" ht="37.5" customHeight="1">
      <c r="A256" s="50">
        <v>601000</v>
      </c>
      <c r="B256" s="2" t="s">
        <v>210</v>
      </c>
      <c r="C256" s="4"/>
      <c r="D256" s="4"/>
      <c r="E256" s="4"/>
      <c r="F256" s="3"/>
      <c r="G256" s="20"/>
      <c r="H256" s="46">
        <f t="shared" si="9"/>
        <v>0</v>
      </c>
      <c r="J256"/>
    </row>
    <row r="257" spans="1:10" ht="37.5">
      <c r="A257" s="50">
        <v>601100</v>
      </c>
      <c r="B257" s="2" t="s">
        <v>211</v>
      </c>
      <c r="C257" s="4"/>
      <c r="D257" s="4"/>
      <c r="E257" s="4"/>
      <c r="F257" s="3"/>
      <c r="G257" s="20">
        <v>273055</v>
      </c>
      <c r="H257" s="46">
        <f t="shared" si="9"/>
        <v>-273055</v>
      </c>
      <c r="J257"/>
    </row>
    <row r="258" spans="1:10" ht="37.5">
      <c r="A258" s="50">
        <v>601200</v>
      </c>
      <c r="B258" s="2" t="s">
        <v>212</v>
      </c>
      <c r="C258" s="4"/>
      <c r="D258" s="4"/>
      <c r="E258" s="4"/>
      <c r="F258" s="3"/>
      <c r="G258" s="20">
        <v>273055</v>
      </c>
      <c r="H258" s="46">
        <f t="shared" si="9"/>
        <v>-273055</v>
      </c>
      <c r="J258"/>
    </row>
    <row r="259" spans="1:10" ht="18.75">
      <c r="A259" s="50">
        <v>602000</v>
      </c>
      <c r="B259" s="2" t="s">
        <v>206</v>
      </c>
      <c r="C259" s="4"/>
      <c r="D259" s="4"/>
      <c r="E259" s="4">
        <v>1274963</v>
      </c>
      <c r="F259" s="3"/>
      <c r="G259" s="20">
        <v>59353</v>
      </c>
      <c r="H259" s="46">
        <f t="shared" si="9"/>
        <v>1215610</v>
      </c>
      <c r="J259"/>
    </row>
    <row r="260" spans="1:10" ht="18.75">
      <c r="A260" s="50">
        <v>602001</v>
      </c>
      <c r="B260" s="2" t="s">
        <v>206</v>
      </c>
      <c r="C260" s="4"/>
      <c r="D260" s="4">
        <v>-117166</v>
      </c>
      <c r="E260" s="4">
        <v>2177510</v>
      </c>
      <c r="F260" s="3"/>
      <c r="G260" s="20"/>
      <c r="H260" s="46">
        <f t="shared" si="9"/>
        <v>2177510</v>
      </c>
      <c r="J260"/>
    </row>
    <row r="261" spans="1:10" ht="18.75">
      <c r="A261" s="50">
        <v>602100</v>
      </c>
      <c r="B261" s="2" t="s">
        <v>201</v>
      </c>
      <c r="C261" s="4">
        <v>270090</v>
      </c>
      <c r="D261" s="4">
        <v>270090</v>
      </c>
      <c r="E261" s="4">
        <v>848709</v>
      </c>
      <c r="F261" s="3"/>
      <c r="G261" s="20">
        <v>908072</v>
      </c>
      <c r="H261" s="46">
        <f t="shared" si="9"/>
        <v>-59363</v>
      </c>
      <c r="J261"/>
    </row>
    <row r="262" spans="1:10" ht="18.75">
      <c r="A262" s="50">
        <v>602200</v>
      </c>
      <c r="B262" s="2" t="s">
        <v>199</v>
      </c>
      <c r="C262" s="4">
        <v>270090</v>
      </c>
      <c r="D262" s="4">
        <f>D261+D260</f>
        <v>152924</v>
      </c>
      <c r="E262" s="4">
        <v>1266624</v>
      </c>
      <c r="F262" s="3"/>
      <c r="G262" s="20">
        <v>848709</v>
      </c>
      <c r="H262" s="46">
        <f t="shared" si="9"/>
        <v>417915</v>
      </c>
      <c r="J262"/>
    </row>
    <row r="263" spans="1:10" ht="18.75">
      <c r="A263" s="50">
        <v>602300</v>
      </c>
      <c r="B263" s="2" t="s">
        <v>202</v>
      </c>
      <c r="C263" s="4"/>
      <c r="D263" s="4"/>
      <c r="E263" s="4">
        <v>1051</v>
      </c>
      <c r="F263" s="3"/>
      <c r="G263" s="20"/>
      <c r="H263" s="46">
        <f t="shared" si="9"/>
        <v>1051</v>
      </c>
      <c r="J263"/>
    </row>
    <row r="264" spans="1:10" ht="18.75">
      <c r="A264" s="50">
        <v>602301</v>
      </c>
      <c r="B264" s="2" t="s">
        <v>202</v>
      </c>
      <c r="C264" s="4"/>
      <c r="D264" s="4"/>
      <c r="E264" s="4">
        <v>903598</v>
      </c>
      <c r="F264" s="3"/>
      <c r="G264" s="20"/>
      <c r="H264" s="46">
        <f t="shared" si="9"/>
        <v>903598</v>
      </c>
      <c r="J264"/>
    </row>
    <row r="265" spans="1:10" ht="18.75">
      <c r="A265" s="50">
        <v>602304</v>
      </c>
      <c r="B265" s="2" t="s">
        <v>202</v>
      </c>
      <c r="C265" s="4"/>
      <c r="D265" s="4"/>
      <c r="E265" s="4">
        <v>1051</v>
      </c>
      <c r="F265" s="3"/>
      <c r="G265" s="20">
        <v>-9.82</v>
      </c>
      <c r="H265" s="46">
        <f t="shared" si="9"/>
        <v>1060.82</v>
      </c>
      <c r="J265"/>
    </row>
    <row r="266" spans="1:10" ht="18.75">
      <c r="A266" s="50">
        <v>602304</v>
      </c>
      <c r="B266" s="2" t="s">
        <v>202</v>
      </c>
      <c r="C266" s="4"/>
      <c r="D266" s="4"/>
      <c r="E266" s="4">
        <v>903598</v>
      </c>
      <c r="F266" s="3"/>
      <c r="G266" s="20"/>
      <c r="H266" s="46">
        <f t="shared" si="9"/>
        <v>903598</v>
      </c>
      <c r="J266"/>
    </row>
    <row r="267" spans="1:10" ht="41.25" customHeight="1">
      <c r="A267" s="50">
        <v>602400</v>
      </c>
      <c r="B267" s="2" t="s">
        <v>203</v>
      </c>
      <c r="C267" s="4"/>
      <c r="D267" s="4"/>
      <c r="E267" s="4">
        <v>1691827</v>
      </c>
      <c r="F267" s="3"/>
      <c r="G267" s="20"/>
      <c r="H267" s="46">
        <f t="shared" si="9"/>
        <v>1691827</v>
      </c>
      <c r="J267"/>
    </row>
    <row r="268" spans="1:10" ht="45" customHeight="1">
      <c r="A268" s="50">
        <v>900460</v>
      </c>
      <c r="B268" s="2" t="s">
        <v>208</v>
      </c>
      <c r="C268" s="4"/>
      <c r="D268" s="4"/>
      <c r="E268" s="4">
        <v>1274963</v>
      </c>
      <c r="F268" s="3"/>
      <c r="G268" s="20">
        <v>59353</v>
      </c>
      <c r="H268" s="46">
        <f t="shared" si="9"/>
        <v>1215610</v>
      </c>
      <c r="J268"/>
    </row>
    <row r="269" spans="1:10" ht="41.25" customHeight="1">
      <c r="A269" s="50">
        <v>900461</v>
      </c>
      <c r="B269" s="2" t="s">
        <v>208</v>
      </c>
      <c r="C269" s="3"/>
      <c r="D269" s="3"/>
      <c r="E269" s="4">
        <v>2177510</v>
      </c>
      <c r="F269" s="3"/>
      <c r="G269" s="20"/>
      <c r="H269" s="46">
        <f t="shared" si="9"/>
        <v>2177510</v>
      </c>
      <c r="J269"/>
    </row>
    <row r="270" spans="1:10" ht="18.75">
      <c r="A270" s="56" t="s">
        <v>213</v>
      </c>
      <c r="B270" s="57"/>
      <c r="C270" s="57"/>
      <c r="D270" s="57"/>
      <c r="E270" s="57"/>
      <c r="F270" s="57"/>
      <c r="G270" s="20"/>
      <c r="H270" s="46">
        <f t="shared" si="9"/>
        <v>0</v>
      </c>
      <c r="J270"/>
    </row>
    <row r="271" spans="1:10" ht="18.75">
      <c r="A271" s="51">
        <v>250000</v>
      </c>
      <c r="B271" s="6" t="s">
        <v>140</v>
      </c>
      <c r="C271" s="7"/>
      <c r="D271" s="7">
        <v>-10437</v>
      </c>
      <c r="E271" s="8">
        <v>-11415</v>
      </c>
      <c r="F271" s="7"/>
      <c r="G271" s="20">
        <v>-20068</v>
      </c>
      <c r="H271" s="46">
        <f t="shared" si="9"/>
        <v>8653</v>
      </c>
      <c r="J271"/>
    </row>
    <row r="272" spans="1:10" ht="18.75">
      <c r="A272" s="51">
        <v>250904</v>
      </c>
      <c r="B272" s="6" t="s">
        <v>214</v>
      </c>
      <c r="C272" s="7"/>
      <c r="D272" s="7">
        <v>-8770</v>
      </c>
      <c r="E272" s="8">
        <v>-8770</v>
      </c>
      <c r="F272" s="7"/>
      <c r="G272" s="20">
        <v>-17782</v>
      </c>
      <c r="H272" s="46">
        <f>E272-G272</f>
        <v>9012</v>
      </c>
      <c r="J272"/>
    </row>
    <row r="273" spans="1:10" ht="56.25">
      <c r="A273" s="51">
        <v>250908</v>
      </c>
      <c r="B273" s="6" t="s">
        <v>215</v>
      </c>
      <c r="C273" s="7"/>
      <c r="D273" s="51">
        <v>978</v>
      </c>
      <c r="E273" s="8"/>
      <c r="F273" s="7"/>
      <c r="G273" s="20"/>
      <c r="H273" s="46">
        <f>E273-G273</f>
        <v>0</v>
      </c>
      <c r="J273"/>
    </row>
    <row r="274" spans="1:10" ht="56.25">
      <c r="A274" s="51">
        <v>250909</v>
      </c>
      <c r="B274" s="6" t="s">
        <v>216</v>
      </c>
      <c r="C274" s="7"/>
      <c r="D274" s="51">
        <v>-978</v>
      </c>
      <c r="E274" s="8">
        <v>-978</v>
      </c>
      <c r="F274" s="7"/>
      <c r="G274" s="20">
        <v>-619</v>
      </c>
      <c r="H274" s="46">
        <f>E274-G274</f>
        <v>-359</v>
      </c>
      <c r="J274"/>
    </row>
    <row r="275" spans="1:10" ht="37.5">
      <c r="A275" s="51">
        <v>250912</v>
      </c>
      <c r="B275" s="6" t="s">
        <v>277</v>
      </c>
      <c r="C275" s="7"/>
      <c r="D275" s="51">
        <v>-1667</v>
      </c>
      <c r="E275" s="8">
        <v>-1667</v>
      </c>
      <c r="F275" s="7"/>
      <c r="G275" s="20">
        <v>-1667</v>
      </c>
      <c r="H275" s="46">
        <f>E275-G275</f>
        <v>0</v>
      </c>
      <c r="J275"/>
    </row>
    <row r="276" spans="1:10" ht="18.75">
      <c r="A276" s="51"/>
      <c r="B276" s="6"/>
      <c r="C276" s="7"/>
      <c r="D276" s="51"/>
      <c r="E276" s="8"/>
      <c r="F276" s="7"/>
      <c r="G276" s="20"/>
      <c r="H276" s="46">
        <f>E276-G276</f>
        <v>0</v>
      </c>
      <c r="J276"/>
    </row>
    <row r="277" spans="1:10" ht="18.75">
      <c r="A277" s="9"/>
      <c r="B277" s="10"/>
      <c r="C277" s="11"/>
      <c r="D277" s="11"/>
      <c r="E277" s="11"/>
      <c r="F277" s="12"/>
      <c r="J277"/>
    </row>
    <row r="278" spans="1:10" ht="18.75">
      <c r="A278" s="9"/>
      <c r="B278" s="10" t="s">
        <v>217</v>
      </c>
      <c r="C278" s="11"/>
      <c r="D278" s="11"/>
      <c r="E278" s="11" t="s">
        <v>218</v>
      </c>
      <c r="F278" s="12"/>
      <c r="J278"/>
    </row>
    <row r="279" spans="1:10" ht="18.75">
      <c r="A279" s="9"/>
      <c r="B279" s="10"/>
      <c r="C279" s="11"/>
      <c r="D279" s="11"/>
      <c r="E279" s="11"/>
      <c r="F279" s="12"/>
      <c r="J279"/>
    </row>
    <row r="280" spans="1:10" ht="18.75">
      <c r="A280" s="9"/>
      <c r="B280" s="10"/>
      <c r="C280" s="11"/>
      <c r="D280" s="11"/>
      <c r="E280" s="11"/>
      <c r="F280" s="12"/>
      <c r="J280"/>
    </row>
    <row r="281" ht="18.75">
      <c r="J281"/>
    </row>
    <row r="282" ht="18.75">
      <c r="J282"/>
    </row>
    <row r="283" ht="18.75">
      <c r="J283"/>
    </row>
    <row r="284" ht="18.75">
      <c r="J284"/>
    </row>
    <row r="285" ht="18.75">
      <c r="J285"/>
    </row>
    <row r="286" ht="18.75">
      <c r="J286"/>
    </row>
    <row r="287" ht="18.75">
      <c r="J287"/>
    </row>
  </sheetData>
  <mergeCells count="10">
    <mergeCell ref="A270:F270"/>
    <mergeCell ref="A9:F9"/>
    <mergeCell ref="A77:F77"/>
    <mergeCell ref="A78:F78"/>
    <mergeCell ref="A165:F165"/>
    <mergeCell ref="A2:F4"/>
    <mergeCell ref="A8:F8"/>
    <mergeCell ref="A205:F205"/>
    <mergeCell ref="A234:F234"/>
    <mergeCell ref="B55:F55"/>
  </mergeCells>
  <printOptions/>
  <pageMargins left="0.32" right="0.33" top="0.393700787401575" bottom="0.393700787401575" header="0" footer="0"/>
  <pageSetup fitToHeight="1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cmp05</dc:creator>
  <cp:keywords/>
  <dc:description/>
  <cp:lastModifiedBy>cmp01</cp:lastModifiedBy>
  <cp:lastPrinted>2012-01-24T14:48:52Z</cp:lastPrinted>
  <dcterms:created xsi:type="dcterms:W3CDTF">2012-01-24T12:42:05Z</dcterms:created>
  <dcterms:modified xsi:type="dcterms:W3CDTF">2012-03-14T06:58:21Z</dcterms:modified>
  <cp:category/>
  <cp:version/>
  <cp:contentType/>
  <cp:contentStatus/>
</cp:coreProperties>
</file>